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M:\Web Development\Corporate Site\OIA materials\CE Expenses\"/>
    </mc:Choice>
  </mc:AlternateContent>
  <xr:revisionPtr revIDLastSave="0" documentId="8_{E66DBAE9-C46D-46B9-8A8F-25F80EE83D45}" xr6:coauthVersionLast="47" xr6:coauthVersionMax="47" xr10:uidLastSave="{00000000-0000-0000-0000-000000000000}"/>
  <bookViews>
    <workbookView xWindow="-110" yWindow="-110" windowWidth="19420" windowHeight="10420"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benefits'!$A$1:$F$42</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1" i="1" l="1"/>
  <c r="B43" i="1" s="1"/>
  <c r="B16" i="1"/>
  <c r="C16" i="1" l="1"/>
  <c r="D31" i="4"/>
  <c r="C25" i="3"/>
  <c r="C25" i="2"/>
  <c r="B6" i="13" l="1"/>
  <c r="E60" i="13"/>
  <c r="C60" i="13"/>
  <c r="C33" i="4"/>
  <c r="C32" i="4"/>
  <c r="B60" i="13" l="1"/>
  <c r="B59" i="13"/>
  <c r="D59" i="13"/>
  <c r="B58" i="13"/>
  <c r="D58" i="13"/>
  <c r="D57" i="13"/>
  <c r="D56" i="13"/>
  <c r="B56" i="13"/>
  <c r="D55" i="13"/>
  <c r="B55" i="13"/>
  <c r="B2" i="3"/>
  <c r="B3" i="3"/>
  <c r="B2" i="2"/>
  <c r="B3" i="2"/>
  <c r="B2" i="1"/>
  <c r="B3" i="1"/>
  <c r="F58" i="13" l="1"/>
  <c r="D25" i="2" s="1"/>
  <c r="F60" i="13"/>
  <c r="E31" i="4" s="1"/>
  <c r="F59" i="13"/>
  <c r="D25" i="3" s="1"/>
  <c r="F56" i="13"/>
  <c r="F55" i="13"/>
  <c r="D16" i="1" s="1"/>
  <c r="C13" i="13"/>
  <c r="C12" i="13"/>
  <c r="C11" i="13"/>
  <c r="C16" i="13" l="1"/>
  <c r="C17" i="13"/>
  <c r="B4" i="3" l="1"/>
  <c r="B4" i="2"/>
  <c r="B4" i="1"/>
  <c r="C15" i="13" l="1"/>
  <c r="F12" i="13" l="1"/>
  <c r="C31" i="4"/>
  <c r="F11" i="13" s="1"/>
  <c r="F13" i="13" l="1"/>
  <c r="B16" i="13"/>
  <c r="B15" i="13"/>
  <c r="B25" i="3" l="1"/>
  <c r="B13" i="13" s="1"/>
  <c r="B25" i="2"/>
  <c r="B12" i="13" s="1"/>
  <c r="B57" i="13"/>
  <c r="F57" i="13" s="1"/>
  <c r="D41" i="1" s="1"/>
  <c r="C41" i="1"/>
  <c r="B17" i="13"/>
  <c r="B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<sst xmlns="http://schemas.openxmlformats.org/spreadsheetml/2006/main" count="309" uniqueCount="217">
  <si>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</si>
  <si>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</si>
  <si>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</si>
  <si>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</si>
  <si>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</si>
  <si>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</si>
  <si>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</si>
  <si>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</si>
  <si>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</si>
  <si>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</si>
  <si>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</si>
  <si>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</si>
  <si>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</si>
  <si>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</si>
  <si>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</si>
  <si>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</si>
  <si>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</si>
  <si>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</si>
  <si>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</si>
  <si>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</si>
  <si>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</si>
  <si>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</si>
  <si>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</si>
  <si>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</si>
  <si>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</si>
  <si>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</si>
  <si>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</si>
  <si>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</si>
  <si>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</si>
  <si>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</si>
  <si>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</si>
  <si>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</si>
  <si>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</si>
  <si>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</si>
  <si>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</si>
  <si>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</si>
  <si>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</si>
  <si>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</si>
  <si>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</si>
  <si>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</si>
  <si>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</si>
  <si>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</si>
  <si>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</si>
  <si>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</si>
  <si>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</si>
  <si>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</si>
  <si>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</si>
  <si>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</si>
  <si>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</si>
  <si>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</si>
  <si>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</si>
  <si>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</si>
  <si>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</si>
  <si>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</si>
  <si>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</si>
  <si>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</si>
  <si>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</si>
  <si>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</si>
  <si>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</si>
  <si>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</si>
  <si>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</si>
  <si>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</si>
  <si>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</si>
  <si>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</si>
  <si>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</si>
  <si>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</si>
  <si>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</si>
  <si>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</si>
  <si>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</si>
  <si>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</si>
  <si>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</si>
  <si>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</si>
  <si>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</si>
  <si>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</si>
  <si>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</si>
  <si>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</si>
  <si>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</si>
  <si>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</si>
  <si>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</si>
  <si>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</si>
  <si>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</si>
  <si>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</si>
  <si>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</si>
  <si>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</si>
  <si>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</si>
  <si>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</si>
  <si>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</si>
  <si>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</si>
  <si>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</si>
  <si>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</si>
  <si>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</si>
  <si>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</si>
  <si>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</si>
  <si>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</si>
  <si>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</si>
  <si>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</si>
  <si>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</si>
  <si>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</si>
  <si>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</si>
  <si>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</si>
  <si>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</si>
  <si>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</si>
  <si>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</si>
  <si>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</si>
  <si>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</si>
  <si>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</si>
  <si>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</si>
  <si>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</si>
  <si>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</si>
  <si>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</si>
  <si>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</si>
  <si>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</si>
  <si>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</si>
  <si>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</si>
  <si>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</si>
  <si>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</si>
  <si>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</si>
  <si>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</si>
  <si>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</si>
  <si>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</si>
  <si>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</si>
  <si>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</si>
  <si>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</si>
  <si>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</si>
  <si>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</si>
  <si>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</si>
  <si>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</si>
  <si>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</si>
  <si>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</si>
  <si>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</si>
  <si>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</si>
  <si>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</si>
  <si>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</si>
  <si>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</si>
  <si>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</si>
  <si>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</si>
  <si>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</si>
  <si>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</si>
  <si>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</si>
  <si>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</si>
  <si>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</si>
  <si>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</si>
  <si>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</si>
  <si>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</si>
  <si>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</si>
  <si>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</si>
  <si>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</si>
  <si>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</si>
  <si>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</si>
  <si>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</si>
  <si>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</si>
  <si>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</si>
  <si>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</si>
  <si>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</si>
  <si>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</si>
  <si>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</si>
  <si>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</si>
  <si>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</si>
  <si>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</si>
  <si>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</si>
  <si>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</si>
  <si>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</si>
  <si>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</si>
  <si>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</si>
  <si>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</si>
  <si>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Ministry for Culture &amp; Herigate</t>
  </si>
  <si>
    <t>Heather Baggott</t>
  </si>
  <si>
    <t>Ministry for Culture &amp; Heritage</t>
  </si>
  <si>
    <t>Te Matatini Whakanuia 50 Tau, Auckland and Related Meetings</t>
  </si>
  <si>
    <t>Flights</t>
  </si>
  <si>
    <t>WGN-AKL-WGN</t>
  </si>
  <si>
    <t>Hotel</t>
  </si>
  <si>
    <t>Akl</t>
  </si>
  <si>
    <t xml:space="preserve">Taxi </t>
  </si>
  <si>
    <t>Airport/CBD - Akl</t>
  </si>
  <si>
    <t>CBD/Airport - Wgn</t>
  </si>
  <si>
    <t>CBD/Airport - Akl</t>
  </si>
  <si>
    <t>Airport/CBD - Wgn</t>
  </si>
  <si>
    <t>Auckland Visit : Erebus Related Meetings</t>
  </si>
  <si>
    <t>Black Grace, Wellington Opera House</t>
  </si>
  <si>
    <t>Director, Black Grace</t>
  </si>
  <si>
    <t xml:space="preserve">2 x tickets </t>
  </si>
  <si>
    <t>Cinderella, St James Theatre</t>
  </si>
  <si>
    <t>Royal New Zealand Ballet</t>
  </si>
  <si>
    <t>Spark</t>
  </si>
  <si>
    <t>Phone and Data</t>
  </si>
  <si>
    <t>WGN</t>
  </si>
  <si>
    <t xml:space="preserve">NZSO 75th Anniversary </t>
  </si>
  <si>
    <t>NZSO</t>
  </si>
  <si>
    <t>Free</t>
  </si>
  <si>
    <t>2 x tickets given to DCE Glenis Phillip-Barbara</t>
  </si>
  <si>
    <t>Opening Night Macbeth, St James Theatre</t>
  </si>
  <si>
    <t>NZ Opera</t>
  </si>
  <si>
    <t>Multicultural NZ</t>
  </si>
  <si>
    <t>Multicultural NZ Grand Community Dinner,Brentwood Hotel, Kilbirnie</t>
  </si>
  <si>
    <t>Book Launch "Kawai-for Such a Time as This", Unity Books, Willis St</t>
  </si>
  <si>
    <t>Unity Books</t>
  </si>
  <si>
    <t>2 x tickets given to DCE Emily Fabling</t>
  </si>
  <si>
    <t>NZSO Legacy, Michael Fowler Centre, Wgtn</t>
  </si>
  <si>
    <t>Note: Ticket had to be purchased.  Attended by Oliver Thurston</t>
  </si>
  <si>
    <t>Screening of Avatar Rerelease, Park Road Post, Miramar</t>
  </si>
  <si>
    <t>880 Productions &amp; NZ Film Commission</t>
  </si>
  <si>
    <t>Estimate</t>
  </si>
  <si>
    <t xml:space="preserve">Waikato Tainui Visit: </t>
  </si>
  <si>
    <t>WGN-HMZ-WGN</t>
  </si>
  <si>
    <t>FIFA Womens World Cup Draw, Aotea Centre, Auckland</t>
  </si>
  <si>
    <t>CEO FIFA Womens World Cup 2023</t>
  </si>
  <si>
    <t>Auckland Visit: Erebus Related Meetings</t>
  </si>
  <si>
    <t>29/7/22-31/7/22</t>
  </si>
  <si>
    <t>Powhiri FIFA Womens World Cup Draw, Aotea Centre, Auckland</t>
  </si>
  <si>
    <t>Prime Minister, Minister of Sport</t>
  </si>
  <si>
    <t>Creative NZ</t>
  </si>
  <si>
    <t>Auckland Visit:  FIFA Women's World Cup Event</t>
  </si>
  <si>
    <t>22-23 October 2022</t>
  </si>
  <si>
    <t>WGN/AKL/WGN</t>
  </si>
  <si>
    <t>Arts Pasifika Awards, Te Papa, Wgtn</t>
  </si>
  <si>
    <t>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</si>
</sst>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6">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167" fontId="21" fillId="11" borderId="3" xfId="0" applyNumberFormat="1" applyFont="1" applyFill="1" applyBorder="1" applyAlignment="1" applyProtection="1">
      <alignment vertical="center"/>
      <protection locked="0"/>
    </xf>
    <xf numFmtId="164" fontId="21" fillId="11" borderId="4" xfId="0" applyNumberFormat="1" applyFont="1" applyFill="1" applyBorder="1" applyAlignment="1" applyProtection="1">
      <alignment vertical="center" wrapText="1"/>
      <protection locked="0"/>
    </xf>
    <xf numFmtId="0" fontId="21" fillId="11" borderId="4" xfId="0" applyFont="1" applyFill="1" applyBorder="1" applyAlignment="1" applyProtection="1">
      <alignment vertical="center" wrapText="1"/>
      <protection locked="0"/>
    </xf>
    <xf numFmtId="0" fontId="21" fillId="11" borderId="5" xfId="0" applyFont="1" applyFill="1" applyBorder="1" applyAlignment="1" applyProtection="1">
      <alignment vertical="center" wrapText="1"/>
      <protection locked="0"/>
    </xf>
    <xf numFmtId="0" fontId="4" fillId="0" borderId="0" xfId="0" applyFont="1" applyAlignment="1" applyProtection="1">
      <alignment wrapText="1"/>
      <protection locked="0"/>
    </xf>
    <xf numFmtId="0" fontId="4" fillId="0" borderId="0" xfId="0" applyFont="1" applyProtection="1">
      <protection locked="0"/>
    </xf>
    <xf numFmtId="167" fontId="21" fillId="11" borderId="3" xfId="0" applyNumberFormat="1" applyFont="1" applyFill="1" applyBorder="1" applyAlignment="1" applyProtection="1">
      <alignment vertical="center" wrapText="1"/>
      <protection locked="0"/>
    </xf>
    <xf numFmtId="167" fontId="21" fillId="11" borderId="3" xfId="0" applyNumberFormat="1" applyFont="1" applyFill="1" applyBorder="1" applyAlignment="1" applyProtection="1">
      <alignment horizontal="right" vertical="center"/>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61"/>
  <sheetViews>
    <sheetView topLeftCell="A38" zoomScaleNormal="100" workbookViewId="0"/>
  </sheetViews>
  <sheetFormatPr defaultColWidth="0" defaultRowHeight="14" zeroHeight="1" x14ac:dyDescent="0.3"/>
  <cols>
    <col min="1" max="1" width="219.26953125" style="41" customWidth="1"/>
    <col min="2" max="2" width="33.26953125" style="40" customWidth="1"/>
    <col min="3" max="16384" width="8.7265625" hidden="1"/>
  </cols>
  <sheetData>
    <row r="1" spans="1:2" ht="23.25" customHeight="1" x14ac:dyDescent="0.3">
      <c r="A1" s="39" t="s">
        <v>0</v>
      </c>
    </row>
    <row r="2" spans="1:2" ht="33" customHeight="1" x14ac:dyDescent="0.3">
      <c r="A2" s="95" t="s">
        <v>1</v>
      </c>
    </row>
    <row r="3" spans="1:2" ht="17.25" customHeight="1" x14ac:dyDescent="0.3"/>
    <row r="4" spans="1:2" ht="23.25" customHeight="1" x14ac:dyDescent="0.3">
      <c r="A4" s="115" t="s">
        <v>2</v>
      </c>
    </row>
    <row r="5" spans="1:2" ht="17.25" customHeight="1" x14ac:dyDescent="0.3"/>
    <row r="6" spans="1:2" ht="23.25" customHeight="1" x14ac:dyDescent="0.3">
      <c r="A6" s="42" t="s">
        <v>3</v>
      </c>
    </row>
    <row r="7" spans="1:2" ht="17.25" customHeight="1" x14ac:dyDescent="0.3">
      <c r="A7" s="43" t="s">
        <v>4</v>
      </c>
    </row>
    <row r="8" spans="1:2" ht="17.25" customHeight="1" x14ac:dyDescent="0.3">
      <c r="A8" s="43" t="s">
        <v>5</v>
      </c>
    </row>
    <row r="9" spans="1:2" ht="17.25" customHeight="1" x14ac:dyDescent="0.3">
      <c r="A9" s="43"/>
    </row>
    <row r="10" spans="1:2" ht="23.25" customHeight="1" x14ac:dyDescent="0.25">
      <c r="A10" s="42" t="s">
        <v>6</v>
      </c>
      <c r="B10" s="70" t="s">
        <v>7</v>
      </c>
    </row>
    <row r="11" spans="1:2" ht="17.25" customHeight="1" x14ac:dyDescent="0.3">
      <c r="A11" s="44" t="s">
        <v>8</v>
      </c>
    </row>
    <row r="12" spans="1:2" ht="17.25" customHeight="1" x14ac:dyDescent="0.3">
      <c r="A12" s="43" t="s">
        <v>9</v>
      </c>
    </row>
    <row r="13" spans="1:2" ht="17.25" customHeight="1" x14ac:dyDescent="0.3">
      <c r="A13" s="43" t="s">
        <v>10</v>
      </c>
    </row>
    <row r="14" spans="1:2" ht="17.25" customHeight="1" x14ac:dyDescent="0.3">
      <c r="A14" s="45" t="s">
        <v>11</v>
      </c>
    </row>
    <row r="15" spans="1:2" ht="17.25" customHeight="1" x14ac:dyDescent="0.3">
      <c r="A15" s="43" t="s">
        <v>12</v>
      </c>
    </row>
    <row r="16" spans="1:2" ht="17.25" customHeight="1" x14ac:dyDescent="0.3">
      <c r="A16" s="43"/>
    </row>
    <row r="17" spans="1:1" ht="23.25" customHeight="1" x14ac:dyDescent="0.3">
      <c r="A17" s="42" t="s">
        <v>13</v>
      </c>
    </row>
    <row r="18" spans="1:1" ht="17.25" customHeight="1" x14ac:dyDescent="0.3">
      <c r="A18" s="45" t="s">
        <v>14</v>
      </c>
    </row>
    <row r="19" spans="1:1" ht="17.25" customHeight="1" x14ac:dyDescent="0.3">
      <c r="A19" s="45" t="s">
        <v>15</v>
      </c>
    </row>
    <row r="20" spans="1:1" ht="17.25" customHeight="1" x14ac:dyDescent="0.3">
      <c r="A20" s="66" t="s">
        <v>16</v>
      </c>
    </row>
    <row r="21" spans="1:1" ht="17.25" customHeight="1" x14ac:dyDescent="0.3">
      <c r="A21" s="46"/>
    </row>
    <row r="22" spans="1:1" ht="23.25" customHeight="1" x14ac:dyDescent="0.3">
      <c r="A22" s="42" t="s">
        <v>17</v>
      </c>
    </row>
    <row r="23" spans="1:1" ht="17.25" customHeight="1" x14ac:dyDescent="0.3">
      <c r="A23" s="46" t="s">
        <v>18</v>
      </c>
    </row>
    <row r="24" spans="1:1" ht="17.25" customHeight="1" x14ac:dyDescent="0.3">
      <c r="A24" s="46"/>
    </row>
    <row r="25" spans="1:1" ht="23.25" customHeight="1" x14ac:dyDescent="0.3">
      <c r="A25" s="42" t="s">
        <v>19</v>
      </c>
    </row>
    <row r="26" spans="1:1" ht="17.25" customHeight="1" x14ac:dyDescent="0.3">
      <c r="A26" s="47" t="s">
        <v>20</v>
      </c>
    </row>
    <row r="27" spans="1:1" ht="32.25" customHeight="1" x14ac:dyDescent="0.3">
      <c r="A27" s="45" t="s">
        <v>21</v>
      </c>
    </row>
    <row r="28" spans="1:1" ht="17.25" customHeight="1" x14ac:dyDescent="0.3">
      <c r="A28" s="47" t="s">
        <v>22</v>
      </c>
    </row>
    <row r="29" spans="1:1" ht="32.25" customHeight="1" x14ac:dyDescent="0.3">
      <c r="A29" s="45" t="s">
        <v>23</v>
      </c>
    </row>
    <row r="30" spans="1:1" ht="17.25" customHeight="1" x14ac:dyDescent="0.3">
      <c r="A30" s="47" t="s">
        <v>24</v>
      </c>
    </row>
    <row r="31" spans="1:1" ht="17.25" customHeight="1" x14ac:dyDescent="0.3">
      <c r="A31" s="45" t="s">
        <v>25</v>
      </c>
    </row>
    <row r="32" spans="1:1" ht="17.25" customHeight="1" x14ac:dyDescent="0.3">
      <c r="A32" s="47" t="s">
        <v>26</v>
      </c>
    </row>
    <row r="33" spans="1:1" ht="32.25" customHeight="1" x14ac:dyDescent="0.3">
      <c r="A33" s="45" t="s">
        <v>27</v>
      </c>
    </row>
    <row r="34" spans="1:1" ht="32.25" customHeight="1" x14ac:dyDescent="0.3">
      <c r="A34" s="44" t="s">
        <v>28</v>
      </c>
    </row>
    <row r="35" spans="1:1" ht="17.25" customHeight="1" x14ac:dyDescent="0.3">
      <c r="A35" s="47" t="s">
        <v>29</v>
      </c>
    </row>
    <row r="36" spans="1:1" ht="32.25" customHeight="1" x14ac:dyDescent="0.3">
      <c r="A36" s="45" t="s">
        <v>30</v>
      </c>
    </row>
    <row r="37" spans="1:1" ht="32.25" customHeight="1" x14ac:dyDescent="0.3">
      <c r="A37" s="45" t="s">
        <v>31</v>
      </c>
    </row>
    <row r="38" spans="1:1" ht="32.25" customHeight="1" x14ac:dyDescent="0.3">
      <c r="A38" s="45" t="s">
        <v>32</v>
      </c>
    </row>
    <row r="39" spans="1:1" ht="17.25" customHeight="1" x14ac:dyDescent="0.3">
      <c r="A39" s="44"/>
    </row>
    <row r="40" spans="1:1" ht="22.5" customHeight="1" x14ac:dyDescent="0.3">
      <c r="A40" s="42" t="s">
        <v>33</v>
      </c>
    </row>
    <row r="41" spans="1:1" ht="17.25" customHeight="1" x14ac:dyDescent="0.3">
      <c r="A41" s="51" t="s">
        <v>34</v>
      </c>
    </row>
    <row r="42" spans="1:1" ht="17.25" customHeight="1" x14ac:dyDescent="0.3">
      <c r="A42" s="48" t="s">
        <v>35</v>
      </c>
    </row>
    <row r="43" spans="1:1" ht="17.25" customHeight="1" x14ac:dyDescent="0.3">
      <c r="A43" s="46" t="s">
        <v>36</v>
      </c>
    </row>
    <row r="44" spans="1:1" ht="32.25" customHeight="1" x14ac:dyDescent="0.3">
      <c r="A44" s="46" t="s">
        <v>37</v>
      </c>
    </row>
    <row r="45" spans="1:1" ht="32.25" customHeight="1" x14ac:dyDescent="0.3">
      <c r="A45" s="46" t="s">
        <v>38</v>
      </c>
    </row>
    <row r="46" spans="1:1" ht="17.25" customHeight="1" x14ac:dyDescent="0.3">
      <c r="A46" s="49" t="s">
        <v>39</v>
      </c>
    </row>
    <row r="47" spans="1:1" ht="32.25" customHeight="1" x14ac:dyDescent="0.3">
      <c r="A47" s="45" t="s">
        <v>40</v>
      </c>
    </row>
    <row r="48" spans="1:1" ht="32.25" customHeight="1" x14ac:dyDescent="0.3">
      <c r="A48" s="45" t="s">
        <v>41</v>
      </c>
    </row>
    <row r="49" spans="1:1" ht="32.25" customHeight="1" x14ac:dyDescent="0.3">
      <c r="A49" s="46" t="s">
        <v>42</v>
      </c>
    </row>
    <row r="50" spans="1:1" ht="17.25" customHeight="1" x14ac:dyDescent="0.3">
      <c r="A50" s="46" t="s">
        <v>43</v>
      </c>
    </row>
    <row r="51" spans="1:1" ht="17.25" customHeight="1" x14ac:dyDescent="0.3">
      <c r="A51" s="46" t="s">
        <v>44</v>
      </c>
    </row>
    <row r="52" spans="1:1" ht="17.25" customHeight="1" x14ac:dyDescent="0.3">
      <c r="A52" s="46"/>
    </row>
    <row r="53" spans="1:1" ht="22.5" customHeight="1" x14ac:dyDescent="0.3">
      <c r="A53" s="42" t="s">
        <v>45</v>
      </c>
    </row>
    <row r="54" spans="1:1" ht="32.25" customHeight="1" x14ac:dyDescent="0.3">
      <c r="A54" s="105" t="s">
        <v>46</v>
      </c>
    </row>
    <row r="55" spans="1:1" ht="17.25" customHeight="1" x14ac:dyDescent="0.3">
      <c r="A55" s="50" t="s">
        <v>47</v>
      </c>
    </row>
    <row r="56" spans="1:1" ht="17.25" customHeight="1" x14ac:dyDescent="0.3">
      <c r="A56" s="51" t="s">
        <v>48</v>
      </c>
    </row>
    <row r="57" spans="1:1" ht="17.25" customHeight="1" x14ac:dyDescent="0.3">
      <c r="A57" s="66" t="s">
        <v>49</v>
      </c>
    </row>
    <row r="58" spans="1:1" ht="17.25" customHeight="1" x14ac:dyDescent="0.3">
      <c r="A58" s="52" t="s">
        <v>50</v>
      </c>
    </row>
    <row r="59" spans="1:1" x14ac:dyDescent="0.3"/>
    <row r="61" spans="1:1" hidden="1" x14ac:dyDescent="0.3">
      <c r="A61" s="53"/>
    </row>
  </sheetData>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9" scale="39"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B13" sqref="B13"/>
    </sheetView>
  </sheetViews>
  <sheetFormatPr defaultColWidth="0" defaultRowHeight="12.5" zeroHeight="1" x14ac:dyDescent="0.25"/>
  <cols>
    <col min="1" max="1" width="35.7265625" customWidth="1"/>
    <col min="2" max="2" width="21.54296875" customWidth="1"/>
    <col min="3" max="3" width="33.54296875" customWidth="1"/>
    <col min="4" max="4" width="4.453125" customWidth="1"/>
    <col min="5" max="5" width="29" customWidth="1"/>
    <col min="6" max="6" width="19" customWidth="1"/>
    <col min="7" max="7" width="42" customWidth="1"/>
    <col min="8" max="11" width="9.1796875" hidden="1" customWidth="1"/>
    <col min="12" max="16384" width="9.1796875" hidden="1"/>
  </cols>
  <sheetData>
    <row r="1" spans="1:11" ht="26.25" customHeight="1" x14ac:dyDescent="0.25">
      <c r="A1" s="139" t="s">
        <v>51</v>
      </c>
      <c r="B1" s="139"/>
      <c r="C1" s="139"/>
      <c r="D1" s="139"/>
      <c r="E1" s="139"/>
      <c r="F1" s="139"/>
      <c r="G1" s="17"/>
      <c r="H1" s="17"/>
      <c r="I1" s="17"/>
      <c r="J1" s="17"/>
      <c r="K1" s="17"/>
    </row>
    <row r="2" spans="1:11" ht="21" customHeight="1" x14ac:dyDescent="0.25">
      <c r="A2" s="3" t="s">
        <v>52</v>
      </c>
      <c r="B2" s="140" t="s">
        <v>167</v>
      </c>
      <c r="C2" s="140"/>
      <c r="D2" s="140"/>
      <c r="E2" s="140"/>
      <c r="F2" s="140"/>
      <c r="G2" s="17"/>
      <c r="H2" s="17"/>
      <c r="I2" s="17"/>
      <c r="J2" s="17"/>
      <c r="K2" s="17"/>
    </row>
    <row r="3" spans="1:11" ht="21" customHeight="1" x14ac:dyDescent="0.25">
      <c r="A3" s="3" t="s">
        <v>53</v>
      </c>
      <c r="B3" s="140" t="s">
        <v>166</v>
      </c>
      <c r="C3" s="140"/>
      <c r="D3" s="140"/>
      <c r="E3" s="140"/>
      <c r="F3" s="140"/>
      <c r="G3" s="17"/>
      <c r="H3" s="17"/>
      <c r="I3" s="17"/>
      <c r="J3" s="17"/>
      <c r="K3" s="17"/>
    </row>
    <row r="4" spans="1:11" ht="21" customHeight="1" x14ac:dyDescent="0.25">
      <c r="A4" s="3" t="s">
        <v>54</v>
      </c>
      <c r="B4" s="141">
        <v>44767</v>
      </c>
      <c r="C4" s="141"/>
      <c r="D4" s="141"/>
      <c r="E4" s="141"/>
      <c r="F4" s="141"/>
      <c r="G4" s="17"/>
      <c r="H4" s="17"/>
      <c r="I4" s="17"/>
      <c r="J4" s="17"/>
      <c r="K4" s="17"/>
    </row>
    <row r="5" spans="1:11" ht="21" customHeight="1" x14ac:dyDescent="0.25">
      <c r="A5" s="3" t="s">
        <v>55</v>
      </c>
      <c r="B5" s="141">
        <v>44850</v>
      </c>
      <c r="C5" s="141"/>
      <c r="D5" s="141"/>
      <c r="E5" s="141"/>
      <c r="F5" s="141"/>
      <c r="G5" s="17"/>
      <c r="H5" s="17"/>
      <c r="I5" s="17"/>
      <c r="J5" s="17"/>
      <c r="K5" s="17"/>
    </row>
    <row r="6" spans="1:11" ht="21" customHeight="1" x14ac:dyDescent="0.25">
      <c r="A6" s="3" t="s">
        <v>56</v>
      </c>
      <c r="B6" s="138" t="str">
        <f>IF(AND(Travel!B7&lt;&gt;A30,Hospitality!B7&lt;&gt;A30,'All other expenses'!B7&lt;&gt;A30,'Gifts and benefits'!B7&lt;&gt;A30),A31,IF(AND(Travel!B7=A30,Hospitality!B7=A30,'All other expenses'!B7=A30,'Gifts and benefits'!B7=A30),A33,A32))</f>
        <v>Data and totals checked on all sheets</v>
      </c>
      <c r="C6" s="138"/>
      <c r="D6" s="138"/>
      <c r="E6" s="138"/>
      <c r="F6" s="138"/>
      <c r="G6" s="23"/>
      <c r="H6" s="17"/>
      <c r="I6" s="17"/>
      <c r="J6" s="17"/>
      <c r="K6" s="17"/>
    </row>
    <row r="7" spans="1:11" ht="21" customHeight="1" x14ac:dyDescent="0.25">
      <c r="A7" s="3" t="s">
        <v>57</v>
      </c>
      <c r="B7" s="137" t="s">
        <v>89</v>
      </c>
      <c r="C7" s="137"/>
      <c r="D7" s="137"/>
      <c r="E7" s="137"/>
      <c r="F7" s="137"/>
      <c r="G7" s="23"/>
      <c r="H7" s="17"/>
      <c r="I7" s="17"/>
      <c r="J7" s="17"/>
      <c r="K7" s="17"/>
    </row>
    <row r="8" spans="1:11" ht="21" customHeight="1" x14ac:dyDescent="0.25">
      <c r="A8" s="3" t="s">
        <v>59</v>
      </c>
      <c r="B8" s="137" t="s">
        <v>216</v>
      </c>
      <c r="C8" s="137"/>
      <c r="D8" s="137"/>
      <c r="E8" s="137"/>
      <c r="F8" s="137"/>
      <c r="G8" s="23"/>
      <c r="H8" s="17"/>
      <c r="I8" s="17"/>
      <c r="J8" s="17"/>
      <c r="K8" s="17"/>
    </row>
    <row r="9" spans="1:11" ht="66.75" customHeight="1" x14ac:dyDescent="0.25">
      <c r="A9" s="136" t="s">
        <v>60</v>
      </c>
      <c r="B9" s="136"/>
      <c r="C9" s="136"/>
      <c r="D9" s="136"/>
      <c r="E9" s="136"/>
      <c r="F9" s="136"/>
      <c r="G9" s="23"/>
      <c r="H9" s="17"/>
      <c r="I9" s="17"/>
      <c r="J9" s="17"/>
      <c r="K9" s="17"/>
    </row>
    <row r="10" spans="1:11" s="94" customFormat="1" ht="36" customHeight="1" x14ac:dyDescent="0.3">
      <c r="A10" s="88" t="s">
        <v>61</v>
      </c>
      <c r="B10" s="89" t="s">
        <v>62</v>
      </c>
      <c r="C10" s="89" t="s">
        <v>63</v>
      </c>
      <c r="D10" s="90"/>
      <c r="E10" s="91" t="s">
        <v>29</v>
      </c>
      <c r="F10" s="92" t="s">
        <v>64</v>
      </c>
      <c r="G10" s="93"/>
      <c r="H10" s="93"/>
      <c r="I10" s="93"/>
      <c r="J10" s="93"/>
      <c r="K10" s="93"/>
    </row>
    <row r="11" spans="1:11" ht="27.75" customHeight="1" x14ac:dyDescent="0.35">
      <c r="A11" s="8" t="s">
        <v>65</v>
      </c>
      <c r="B11" s="60">
        <f>B15+B16+B17</f>
        <v>3794.3599999999997</v>
      </c>
      <c r="C11" s="67" t="str">
        <f>IF(Travel!B6="",A34,Travel!B6)</f>
        <v>Figures exclude GST</v>
      </c>
      <c r="D11" s="6"/>
      <c r="E11" s="8" t="s">
        <v>66</v>
      </c>
      <c r="F11" s="33">
        <f>'Gifts and benefits'!C31</f>
        <v>11</v>
      </c>
      <c r="G11" s="29"/>
      <c r="H11" s="29"/>
      <c r="I11" s="29"/>
      <c r="J11" s="29"/>
      <c r="K11" s="29"/>
    </row>
    <row r="12" spans="1:11" ht="27.75" customHeight="1" x14ac:dyDescent="0.35">
      <c r="A12" s="8" t="s">
        <v>24</v>
      </c>
      <c r="B12" s="60">
        <f>Hospitality!B25</f>
        <v>0</v>
      </c>
      <c r="C12" s="67" t="str">
        <f>IF(Hospitality!B6="",A34,Hospitality!B6)</f>
        <v>Figures exclude GST</v>
      </c>
      <c r="D12" s="6"/>
      <c r="E12" s="8" t="s">
        <v>67</v>
      </c>
      <c r="F12" s="33">
        <f>'Gifts and benefits'!C32</f>
        <v>2</v>
      </c>
      <c r="G12" s="29"/>
      <c r="H12" s="29"/>
      <c r="I12" s="29"/>
      <c r="J12" s="29"/>
      <c r="K12" s="29"/>
    </row>
    <row r="13" spans="1:11" ht="27.75" customHeight="1" x14ac:dyDescent="0.25">
      <c r="A13" s="8" t="s">
        <v>68</v>
      </c>
      <c r="B13" s="60">
        <f>'All other expenses'!B25</f>
        <v>146.07999999999998</v>
      </c>
      <c r="C13" s="67" t="str">
        <f>IF('All other expenses'!B6="",A34,'All other expenses'!B6)</f>
        <v>Figures exclude GST</v>
      </c>
      <c r="D13" s="6"/>
      <c r="E13" s="8" t="s">
        <v>69</v>
      </c>
      <c r="F13" s="33">
        <f>'Gifts and benefits'!C33</f>
        <v>9</v>
      </c>
      <c r="G13" s="17"/>
      <c r="H13" s="17"/>
      <c r="I13" s="17"/>
      <c r="J13" s="17"/>
      <c r="K13" s="17"/>
    </row>
    <row r="14" spans="1:11" ht="12.75" customHeight="1" x14ac:dyDescent="0.25">
      <c r="A14" s="7"/>
      <c r="B14" s="61"/>
      <c r="C14" s="68"/>
      <c r="D14" s="34"/>
      <c r="E14" s="6"/>
      <c r="F14" s="35"/>
      <c r="G14" s="17"/>
      <c r="H14" s="17"/>
      <c r="I14" s="17"/>
      <c r="J14" s="17"/>
      <c r="K14" s="17"/>
    </row>
    <row r="15" spans="1:11" ht="27.75" customHeight="1" x14ac:dyDescent="0.25">
      <c r="A15" s="9" t="s">
        <v>70</v>
      </c>
      <c r="B15" s="62">
        <f>Travel!B16</f>
        <v>0</v>
      </c>
      <c r="C15" s="69" t="str">
        <f>C11</f>
        <v>Figures exclude GST</v>
      </c>
      <c r="D15" s="6"/>
      <c r="E15" s="6"/>
      <c r="F15" s="35"/>
      <c r="G15" s="17"/>
      <c r="H15" s="17"/>
      <c r="I15" s="17"/>
      <c r="J15" s="17"/>
      <c r="K15" s="17"/>
    </row>
    <row r="16" spans="1:11" ht="27.75" customHeight="1" x14ac:dyDescent="0.25">
      <c r="A16" s="9" t="s">
        <v>71</v>
      </c>
      <c r="B16" s="62">
        <f>Travel!B28</f>
        <v>0</v>
      </c>
      <c r="C16" s="69" t="str">
        <f>C11</f>
        <v>Figures exclude GST</v>
      </c>
      <c r="D16" s="36"/>
      <c r="E16" s="6"/>
      <c r="F16" s="37"/>
      <c r="G16" s="17"/>
      <c r="H16" s="17"/>
      <c r="I16" s="17"/>
      <c r="J16" s="17"/>
      <c r="K16" s="17"/>
    </row>
    <row r="17" spans="1:11" ht="27.75" customHeight="1" x14ac:dyDescent="0.25">
      <c r="A17" s="9" t="s">
        <v>72</v>
      </c>
      <c r="B17" s="62">
        <f>Travel!B41</f>
        <v>3794.3599999999997</v>
      </c>
      <c r="C17" s="69" t="str">
        <f>C11</f>
        <v>Figures exclude GST</v>
      </c>
      <c r="D17" s="6"/>
      <c r="E17" s="6"/>
      <c r="F17" s="37"/>
      <c r="G17" s="17"/>
      <c r="H17" s="17"/>
      <c r="I17" s="17"/>
      <c r="J17" s="17"/>
      <c r="K17" s="17"/>
    </row>
    <row r="18" spans="1:11" ht="27.75" customHeight="1" x14ac:dyDescent="0.3">
      <c r="A18" s="17"/>
      <c r="B18" s="19"/>
      <c r="C18" s="17"/>
      <c r="D18" s="5"/>
      <c r="E18" s="5"/>
      <c r="F18" s="28"/>
      <c r="G18" s="17"/>
      <c r="H18" s="17"/>
      <c r="I18" s="17"/>
      <c r="J18" s="17"/>
      <c r="K18" s="17"/>
    </row>
    <row r="19" spans="1:11" ht="13" x14ac:dyDescent="0.3">
      <c r="A19" s="18" t="s">
        <v>73</v>
      </c>
      <c r="B19" s="19"/>
      <c r="C19" s="17"/>
      <c r="D19" s="17"/>
      <c r="E19" s="17"/>
      <c r="F19" s="17"/>
      <c r="G19" s="17"/>
      <c r="H19" s="17"/>
      <c r="I19" s="17"/>
      <c r="J19" s="17"/>
      <c r="K19" s="17"/>
    </row>
    <row r="20" spans="1:11" x14ac:dyDescent="0.25">
      <c r="A20" s="20" t="s">
        <v>74</v>
      </c>
      <c r="D20" s="17"/>
      <c r="E20" s="17"/>
      <c r="F20" s="17"/>
      <c r="G20" s="17"/>
      <c r="H20" s="17"/>
      <c r="I20" s="17"/>
      <c r="J20" s="17"/>
      <c r="K20" s="17"/>
    </row>
    <row r="21" spans="1:11" ht="12.65" customHeight="1" x14ac:dyDescent="0.25">
      <c r="A21" s="20" t="s">
        <v>75</v>
      </c>
      <c r="D21" s="17"/>
      <c r="E21" s="17"/>
      <c r="F21" s="17"/>
      <c r="G21" s="17"/>
      <c r="H21" s="17"/>
      <c r="I21" s="17"/>
      <c r="J21" s="17"/>
      <c r="K21" s="17"/>
    </row>
    <row r="22" spans="1:11" ht="12.65" customHeight="1" x14ac:dyDescent="0.25">
      <c r="A22" s="20" t="s">
        <v>76</v>
      </c>
      <c r="D22" s="17"/>
      <c r="E22" s="17"/>
      <c r="F22" s="17"/>
      <c r="G22" s="17"/>
      <c r="H22" s="17"/>
      <c r="I22" s="17"/>
      <c r="J22" s="17"/>
      <c r="K22" s="17"/>
    </row>
    <row r="23" spans="1:11" ht="12.65" customHeight="1" x14ac:dyDescent="0.25">
      <c r="A23" s="20" t="s">
        <v>77</v>
      </c>
      <c r="D23" s="17"/>
      <c r="E23" s="17"/>
      <c r="F23" s="17"/>
      <c r="G23" s="17"/>
      <c r="H23" s="17"/>
      <c r="I23" s="17"/>
      <c r="J23" s="17"/>
      <c r="K23" s="17"/>
    </row>
    <row r="24" spans="1:11" x14ac:dyDescent="0.25">
      <c r="A24" s="26"/>
      <c r="B24" s="17"/>
      <c r="C24" s="17"/>
      <c r="D24" s="17"/>
      <c r="E24" s="17"/>
      <c r="F24" s="17"/>
      <c r="G24" s="17"/>
      <c r="H24" s="17"/>
      <c r="I24" s="17"/>
      <c r="J24" s="17"/>
      <c r="K24" s="17"/>
    </row>
    <row r="25" spans="1:11" ht="13" hidden="1" x14ac:dyDescent="0.3">
      <c r="A25" s="12" t="s">
        <v>78</v>
      </c>
      <c r="B25" s="13"/>
      <c r="C25" s="13"/>
      <c r="D25" s="13"/>
      <c r="E25" s="13"/>
      <c r="F25" s="13"/>
      <c r="G25" s="17"/>
      <c r="H25" s="17"/>
      <c r="I25" s="17"/>
      <c r="J25" s="17"/>
      <c r="K25" s="17"/>
    </row>
    <row r="26" spans="1:11" ht="12.75" hidden="1" customHeight="1" x14ac:dyDescent="0.25">
      <c r="A26" s="11" t="s">
        <v>79</v>
      </c>
      <c r="B26" s="4"/>
      <c r="C26" s="4"/>
      <c r="D26" s="11"/>
      <c r="E26" s="11"/>
      <c r="F26" s="11"/>
      <c r="G26" s="17"/>
      <c r="H26" s="17"/>
      <c r="I26" s="17"/>
      <c r="J26" s="17"/>
      <c r="K26" s="17"/>
    </row>
    <row r="27" spans="1:11" hidden="1" x14ac:dyDescent="0.25">
      <c r="A27" s="10" t="s">
        <v>80</v>
      </c>
      <c r="B27" s="10"/>
      <c r="C27" s="10"/>
      <c r="D27" s="10"/>
      <c r="E27" s="10"/>
      <c r="F27" s="10"/>
      <c r="G27" s="17"/>
      <c r="H27" s="17"/>
      <c r="I27" s="17"/>
      <c r="J27" s="17"/>
      <c r="K27" s="17"/>
    </row>
    <row r="28" spans="1:11" hidden="1" x14ac:dyDescent="0.25">
      <c r="A28" s="10" t="s">
        <v>81</v>
      </c>
      <c r="B28" s="10"/>
      <c r="C28" s="10"/>
      <c r="D28" s="10"/>
      <c r="E28" s="10"/>
      <c r="F28" s="10"/>
      <c r="G28" s="17"/>
      <c r="H28" s="17"/>
      <c r="I28" s="17"/>
      <c r="J28" s="17"/>
      <c r="K28" s="17"/>
    </row>
    <row r="29" spans="1:11" hidden="1" x14ac:dyDescent="0.25">
      <c r="A29" s="11" t="s">
        <v>82</v>
      </c>
      <c r="B29" s="11"/>
      <c r="C29" s="11"/>
      <c r="D29" s="11"/>
      <c r="E29" s="11"/>
      <c r="F29" s="11"/>
      <c r="G29" s="17"/>
      <c r="H29" s="17"/>
      <c r="I29" s="17"/>
      <c r="J29" s="17"/>
      <c r="K29" s="17"/>
    </row>
    <row r="30" spans="1:11" hidden="1" x14ac:dyDescent="0.25">
      <c r="A30" s="11" t="s">
        <v>83</v>
      </c>
      <c r="B30" s="11"/>
      <c r="C30" s="11"/>
      <c r="D30" s="11"/>
      <c r="E30" s="11"/>
      <c r="F30" s="11"/>
      <c r="G30" s="17"/>
      <c r="H30" s="17"/>
      <c r="I30" s="17"/>
      <c r="J30" s="17"/>
      <c r="K30" s="17"/>
    </row>
    <row r="31" spans="1:11" hidden="1" x14ac:dyDescent="0.25">
      <c r="A31" s="10" t="s">
        <v>84</v>
      </c>
      <c r="B31" s="10"/>
      <c r="C31" s="10"/>
      <c r="D31" s="10"/>
      <c r="E31" s="10"/>
      <c r="F31" s="10"/>
      <c r="G31" s="17"/>
      <c r="H31" s="17"/>
      <c r="I31" s="17"/>
      <c r="J31" s="17"/>
      <c r="K31" s="17"/>
    </row>
    <row r="32" spans="1:11" hidden="1" x14ac:dyDescent="0.25">
      <c r="A32" s="10" t="s">
        <v>85</v>
      </c>
      <c r="B32" s="10"/>
      <c r="C32" s="10"/>
      <c r="D32" s="10"/>
      <c r="E32" s="10"/>
      <c r="F32" s="10"/>
      <c r="G32" s="17"/>
      <c r="H32" s="17"/>
      <c r="I32" s="17"/>
      <c r="J32" s="17"/>
      <c r="K32" s="17"/>
    </row>
    <row r="33" spans="1:11" hidden="1" x14ac:dyDescent="0.25">
      <c r="A33" s="10" t="s">
        <v>86</v>
      </c>
      <c r="B33" s="10"/>
      <c r="C33" s="10"/>
      <c r="D33" s="10"/>
      <c r="E33" s="10"/>
      <c r="F33" s="10"/>
      <c r="G33" s="17"/>
      <c r="H33" s="17"/>
      <c r="I33" s="17"/>
      <c r="J33" s="17"/>
      <c r="K33" s="17"/>
    </row>
    <row r="34" spans="1:11" hidden="1" x14ac:dyDescent="0.25">
      <c r="A34" s="11" t="s">
        <v>87</v>
      </c>
      <c r="B34" s="11"/>
      <c r="C34" s="11"/>
      <c r="D34" s="11"/>
      <c r="E34" s="11"/>
      <c r="F34" s="11"/>
      <c r="G34" s="17"/>
      <c r="H34" s="17"/>
      <c r="I34" s="17"/>
      <c r="J34" s="17"/>
      <c r="K34" s="17"/>
    </row>
    <row r="35" spans="1:11" hidden="1" x14ac:dyDescent="0.25">
      <c r="A35" s="11" t="s">
        <v>88</v>
      </c>
      <c r="B35" s="11"/>
      <c r="C35" s="11"/>
      <c r="D35" s="11"/>
      <c r="E35" s="11"/>
      <c r="F35" s="11"/>
      <c r="G35" s="17"/>
      <c r="H35" s="17"/>
      <c r="I35" s="17"/>
      <c r="J35" s="17"/>
      <c r="K35" s="17"/>
    </row>
    <row r="36" spans="1:11" hidden="1" x14ac:dyDescent="0.25">
      <c r="A36" s="10" t="s">
        <v>58</v>
      </c>
      <c r="B36" s="64"/>
      <c r="C36" s="64"/>
      <c r="D36" s="64"/>
      <c r="E36" s="64"/>
      <c r="F36" s="64"/>
      <c r="G36" s="17"/>
      <c r="H36" s="17"/>
      <c r="I36" s="17"/>
      <c r="J36" s="17"/>
      <c r="K36" s="17"/>
    </row>
    <row r="37" spans="1:11" hidden="1" x14ac:dyDescent="0.25">
      <c r="A37" s="10" t="s">
        <v>89</v>
      </c>
      <c r="B37" s="64"/>
      <c r="C37" s="64"/>
      <c r="D37" s="64"/>
      <c r="E37" s="64"/>
      <c r="F37" s="64"/>
      <c r="G37" s="17"/>
      <c r="H37" s="17"/>
      <c r="I37" s="17"/>
      <c r="J37" s="17"/>
      <c r="K37" s="17"/>
    </row>
    <row r="38" spans="1:11" hidden="1" x14ac:dyDescent="0.25">
      <c r="A38" s="10" t="s">
        <v>164</v>
      </c>
      <c r="B38" s="64"/>
      <c r="C38" s="64"/>
      <c r="D38" s="64"/>
      <c r="E38" s="64"/>
      <c r="F38" s="64"/>
      <c r="G38" s="17"/>
      <c r="H38" s="17"/>
      <c r="I38" s="17"/>
      <c r="J38" s="17"/>
      <c r="K38" s="17"/>
    </row>
    <row r="39" spans="1:11" hidden="1" x14ac:dyDescent="0.25">
      <c r="A39" s="11" t="s">
        <v>90</v>
      </c>
      <c r="B39" s="4"/>
      <c r="C39" s="4"/>
      <c r="D39" s="4"/>
      <c r="E39" s="4"/>
      <c r="F39" s="4"/>
      <c r="G39" s="17"/>
      <c r="H39" s="17"/>
      <c r="I39" s="17"/>
      <c r="J39" s="17"/>
      <c r="K39" s="17"/>
    </row>
    <row r="40" spans="1:11" hidden="1" x14ac:dyDescent="0.25">
      <c r="A40" s="4" t="s">
        <v>91</v>
      </c>
      <c r="B40" s="4"/>
      <c r="C40" s="4"/>
      <c r="D40" s="4"/>
      <c r="E40" s="4"/>
      <c r="F40" s="4"/>
      <c r="G40" s="17"/>
      <c r="H40" s="17"/>
      <c r="I40" s="17"/>
      <c r="J40" s="17"/>
      <c r="K40" s="17"/>
    </row>
    <row r="41" spans="1:11" hidden="1" x14ac:dyDescent="0.25">
      <c r="A41" s="4" t="s">
        <v>92</v>
      </c>
      <c r="B41" s="4"/>
      <c r="C41" s="4"/>
      <c r="D41" s="4"/>
      <c r="E41" s="4"/>
      <c r="F41" s="4"/>
      <c r="G41" s="17"/>
      <c r="H41" s="17"/>
      <c r="I41" s="17"/>
      <c r="J41" s="17"/>
      <c r="K41" s="17"/>
    </row>
    <row r="42" spans="1:11" hidden="1" x14ac:dyDescent="0.25">
      <c r="A42" s="4" t="s">
        <v>93</v>
      </c>
      <c r="B42" s="4"/>
      <c r="C42" s="4"/>
      <c r="D42" s="4"/>
      <c r="E42" s="4"/>
      <c r="F42" s="4"/>
      <c r="G42" s="17"/>
      <c r="H42" s="17"/>
      <c r="I42" s="17"/>
      <c r="J42" s="17"/>
      <c r="K42" s="17"/>
    </row>
    <row r="43" spans="1:11" hidden="1" x14ac:dyDescent="0.25">
      <c r="A43" s="4" t="s">
        <v>94</v>
      </c>
      <c r="B43" s="4"/>
      <c r="C43" s="4"/>
      <c r="D43" s="4"/>
      <c r="E43" s="4"/>
      <c r="F43" s="4"/>
      <c r="G43" s="17"/>
      <c r="H43" s="17"/>
      <c r="I43" s="17"/>
      <c r="J43" s="17"/>
      <c r="K43" s="17"/>
    </row>
    <row r="44" spans="1:11" hidden="1" x14ac:dyDescent="0.25">
      <c r="A44" s="4" t="s">
        <v>95</v>
      </c>
      <c r="B44" s="4"/>
      <c r="C44" s="4"/>
      <c r="D44" s="4"/>
      <c r="E44" s="4"/>
      <c r="F44" s="4"/>
      <c r="G44" s="17"/>
      <c r="H44" s="17"/>
      <c r="I44" s="17"/>
      <c r="J44" s="17"/>
      <c r="K44" s="17"/>
    </row>
    <row r="45" spans="1:11" hidden="1" x14ac:dyDescent="0.25">
      <c r="A45" s="65" t="s">
        <v>96</v>
      </c>
      <c r="B45" s="64"/>
      <c r="C45" s="64"/>
      <c r="D45" s="64"/>
      <c r="E45" s="64"/>
      <c r="F45" s="64"/>
      <c r="G45" s="17"/>
      <c r="H45" s="17"/>
      <c r="I45" s="17"/>
      <c r="J45" s="17"/>
      <c r="K45" s="17"/>
    </row>
    <row r="46" spans="1:11" hidden="1" x14ac:dyDescent="0.25">
      <c r="A46" s="64" t="s">
        <v>97</v>
      </c>
      <c r="B46" s="64"/>
      <c r="C46" s="64"/>
      <c r="D46" s="64"/>
      <c r="E46" s="64"/>
      <c r="F46" s="64"/>
      <c r="G46" s="17"/>
      <c r="H46" s="17"/>
      <c r="I46" s="17"/>
      <c r="J46" s="17"/>
      <c r="K46" s="17"/>
    </row>
    <row r="47" spans="1:11" hidden="1" x14ac:dyDescent="0.25">
      <c r="A47" s="38">
        <v>-20000</v>
      </c>
      <c r="B47" s="4"/>
      <c r="C47" s="4"/>
      <c r="D47" s="4"/>
      <c r="E47" s="4"/>
      <c r="F47" s="4"/>
      <c r="G47" s="17"/>
      <c r="H47" s="17"/>
      <c r="I47" s="17"/>
      <c r="J47" s="17"/>
      <c r="K47" s="17"/>
    </row>
    <row r="48" spans="1:11" ht="25" hidden="1" x14ac:dyDescent="0.25">
      <c r="A48" s="82" t="s">
        <v>98</v>
      </c>
      <c r="B48" s="64"/>
      <c r="C48" s="64"/>
      <c r="D48" s="64"/>
      <c r="E48" s="64"/>
      <c r="F48" s="64"/>
      <c r="G48" s="17"/>
      <c r="H48" s="17"/>
      <c r="I48" s="17"/>
      <c r="J48" s="17"/>
      <c r="K48" s="17"/>
    </row>
    <row r="49" spans="1:11" ht="25" hidden="1" x14ac:dyDescent="0.25">
      <c r="A49" s="82" t="s">
        <v>99</v>
      </c>
      <c r="B49" s="64"/>
      <c r="C49" s="64"/>
      <c r="D49" s="64"/>
      <c r="E49" s="64"/>
      <c r="F49" s="64"/>
      <c r="G49" s="17"/>
      <c r="H49" s="17"/>
      <c r="I49" s="17"/>
      <c r="J49" s="17"/>
      <c r="K49" s="17"/>
    </row>
    <row r="50" spans="1:11" ht="25" hidden="1" x14ac:dyDescent="0.25">
      <c r="A50" s="83" t="s">
        <v>100</v>
      </c>
      <c r="B50" s="4"/>
      <c r="C50" s="4"/>
      <c r="D50" s="4"/>
      <c r="E50" s="4"/>
      <c r="F50" s="4"/>
      <c r="G50" s="17"/>
      <c r="H50" s="17"/>
      <c r="I50" s="17"/>
      <c r="J50" s="17"/>
      <c r="K50" s="17"/>
    </row>
    <row r="51" spans="1:11" ht="25" hidden="1" x14ac:dyDescent="0.25">
      <c r="A51" s="83" t="s">
        <v>101</v>
      </c>
      <c r="B51" s="4"/>
      <c r="C51" s="4"/>
      <c r="D51" s="4"/>
      <c r="E51" s="4"/>
      <c r="F51" s="4"/>
      <c r="G51" s="17"/>
      <c r="H51" s="17"/>
      <c r="I51" s="17"/>
      <c r="J51" s="17"/>
      <c r="K51" s="17"/>
    </row>
    <row r="52" spans="1:11" ht="37.5" hidden="1" x14ac:dyDescent="0.3">
      <c r="A52" s="83" t="s">
        <v>102</v>
      </c>
      <c r="B52" s="75"/>
      <c r="C52" s="75"/>
      <c r="D52" s="75"/>
      <c r="E52" s="11"/>
      <c r="F52" s="11"/>
      <c r="G52" s="17"/>
      <c r="H52" s="17"/>
      <c r="I52" s="17"/>
      <c r="J52" s="17"/>
      <c r="K52" s="17"/>
    </row>
    <row r="53" spans="1:11" ht="13" hidden="1" x14ac:dyDescent="0.3">
      <c r="A53" s="80" t="s">
        <v>103</v>
      </c>
      <c r="B53" s="74"/>
      <c r="C53" s="74"/>
      <c r="D53" s="74"/>
      <c r="E53" s="10"/>
      <c r="F53" s="10" t="b">
        <v>1</v>
      </c>
      <c r="G53" s="17"/>
      <c r="H53" s="17"/>
      <c r="I53" s="17"/>
      <c r="J53" s="17"/>
      <c r="K53" s="17"/>
    </row>
    <row r="54" spans="1:11" ht="13" hidden="1" x14ac:dyDescent="0.3">
      <c r="A54" s="81" t="s">
        <v>104</v>
      </c>
      <c r="B54" s="80"/>
      <c r="C54" s="80"/>
      <c r="D54" s="80"/>
      <c r="E54" s="10"/>
      <c r="F54" s="10" t="b">
        <v>0</v>
      </c>
      <c r="G54" s="17"/>
      <c r="H54" s="17"/>
      <c r="I54" s="17"/>
      <c r="J54" s="17"/>
      <c r="K54" s="17"/>
    </row>
    <row r="55" spans="1:11" ht="13" hidden="1" x14ac:dyDescent="0.25">
      <c r="A55" s="84"/>
      <c r="B55" s="76">
        <f>COUNT(Travel!B12:B15)</f>
        <v>0</v>
      </c>
      <c r="C55" s="76"/>
      <c r="D55" s="76">
        <f>COUNTIF(Travel!D12:D15,"*")</f>
        <v>0</v>
      </c>
      <c r="E55" s="77"/>
      <c r="F55" s="77" t="b">
        <f>MIN(B55,D55)=MAX(B55,D55)</f>
        <v>1</v>
      </c>
      <c r="G55" s="17"/>
      <c r="H55" s="17"/>
      <c r="I55" s="17"/>
      <c r="J55" s="17"/>
      <c r="K55" s="17"/>
    </row>
    <row r="56" spans="1:11" ht="13" hidden="1" x14ac:dyDescent="0.25">
      <c r="A56" s="84" t="s">
        <v>105</v>
      </c>
      <c r="B56" s="76">
        <f>COUNT(Travel!B20:B27)</f>
        <v>6</v>
      </c>
      <c r="C56" s="76"/>
      <c r="D56" s="76">
        <f>COUNTIF(Travel!D20:D27,"*")</f>
        <v>6</v>
      </c>
      <c r="E56" s="77"/>
      <c r="F56" s="77" t="b">
        <f>MIN(B56,D56)=MAX(B56,D56)</f>
        <v>1</v>
      </c>
    </row>
    <row r="57" spans="1:11" ht="13" hidden="1" x14ac:dyDescent="0.3">
      <c r="A57" s="85"/>
      <c r="B57" s="76">
        <f>COUNT(Travel!B30:B40)</f>
        <v>4</v>
      </c>
      <c r="C57" s="76"/>
      <c r="D57" s="76">
        <f>COUNTIF(Travel!D30:D40,"*")</f>
        <v>4</v>
      </c>
      <c r="E57" s="77"/>
      <c r="F57" s="77" t="b">
        <f>MIN(B57,D57)=MAX(B57,D57)</f>
        <v>1</v>
      </c>
    </row>
    <row r="58" spans="1:11" ht="13" hidden="1" x14ac:dyDescent="0.3">
      <c r="A58" s="86" t="s">
        <v>106</v>
      </c>
      <c r="B58" s="78">
        <f>COUNT(Hospitality!B11:B24)</f>
        <v>0</v>
      </c>
      <c r="C58" s="78"/>
      <c r="D58" s="78">
        <f>COUNTIF(Hospitality!D11:D24,"*")</f>
        <v>0</v>
      </c>
      <c r="E58" s="79"/>
      <c r="F58" s="79" t="b">
        <f>MIN(B58,D58)=MAX(B58,D58)</f>
        <v>1</v>
      </c>
    </row>
    <row r="59" spans="1:11" ht="13" hidden="1" x14ac:dyDescent="0.3">
      <c r="A59" s="87" t="s">
        <v>107</v>
      </c>
      <c r="B59" s="77">
        <f>COUNT('All other expenses'!B11:B24)</f>
        <v>4</v>
      </c>
      <c r="C59" s="77"/>
      <c r="D59" s="77">
        <f>COUNTIF('All other expenses'!D11:D24,"*")</f>
        <v>4</v>
      </c>
      <c r="E59" s="77"/>
      <c r="F59" s="77" t="b">
        <f>MIN(B59,D59)=MAX(B59,D59)</f>
        <v>1</v>
      </c>
    </row>
    <row r="60" spans="1:11" ht="13" hidden="1" x14ac:dyDescent="0.3">
      <c r="A60" s="86" t="s">
        <v>108</v>
      </c>
      <c r="B60" s="78">
        <f>COUNTIF('Gifts and benefits'!B11:B30,"*")</f>
        <v>11</v>
      </c>
      <c r="C60" s="78">
        <f>COUNTIF('Gifts and benefits'!C11:C30,"*")</f>
        <v>11</v>
      </c>
      <c r="D60" s="78"/>
      <c r="E60" s="78">
        <f>COUNTA('Gifts and benefits'!E11:E30)</f>
        <v>11</v>
      </c>
      <c r="F60" s="79" t="b">
        <f>MIN(B60,C60,E60)=MAX(B60,C60,E60)</f>
        <v>1</v>
      </c>
    </row>
    <row r="61" spans="1:11" x14ac:dyDescent="0.2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3"/>
  <sheetViews>
    <sheetView tabSelected="1" topLeftCell="A10" zoomScaleNormal="100" workbookViewId="0">
      <selection activeCell="C37" sqref="C37"/>
    </sheetView>
  </sheetViews>
  <sheetFormatPr defaultColWidth="0" defaultRowHeight="12.5" zeroHeight="1" x14ac:dyDescent="0.25"/>
  <cols>
    <col min="1" max="1" width="35.7265625" customWidth="1"/>
    <col min="2" max="2" width="14.26953125" customWidth="1"/>
    <col min="3" max="3" width="71.453125" customWidth="1"/>
    <col min="4" max="4" width="15.1796875" customWidth="1"/>
    <col min="5" max="5" width="21.453125" customWidth="1"/>
    <col min="6" max="6" width="37.54296875" customWidth="1"/>
    <col min="7" max="9" width="9.1796875" hidden="1" customWidth="1"/>
    <col min="10" max="13" width="0" hidden="1" customWidth="1"/>
    <col min="14" max="16384" width="9.1796875" hidden="1"/>
  </cols>
  <sheetData>
    <row r="1" spans="1:6" ht="26.25" customHeight="1" x14ac:dyDescent="0.25">
      <c r="A1" s="139" t="s">
        <v>109</v>
      </c>
      <c r="B1" s="139"/>
      <c r="C1" s="139"/>
      <c r="D1" s="139"/>
      <c r="E1" s="139"/>
      <c r="F1" s="17"/>
    </row>
    <row r="2" spans="1:6" ht="21" customHeight="1" x14ac:dyDescent="0.25">
      <c r="A2" s="3" t="s">
        <v>52</v>
      </c>
      <c r="B2" s="142" t="str">
        <f>'Summary and sign-off'!B2:F2</f>
        <v>Ministry for Culture &amp; Heritage</v>
      </c>
      <c r="C2" s="142"/>
      <c r="D2" s="142"/>
      <c r="E2" s="142"/>
      <c r="F2" s="17"/>
    </row>
    <row r="3" spans="1:6" ht="21" customHeight="1" x14ac:dyDescent="0.25">
      <c r="A3" s="3" t="s">
        <v>110</v>
      </c>
      <c r="B3" s="142" t="str">
        <f>'Summary and sign-off'!B3:F3</f>
        <v>Heather Baggott</v>
      </c>
      <c r="C3" s="142"/>
      <c r="D3" s="142"/>
      <c r="E3" s="142"/>
      <c r="F3" s="17"/>
    </row>
    <row r="4" spans="1:6" ht="21" customHeight="1" x14ac:dyDescent="0.25">
      <c r="A4" s="3" t="s">
        <v>111</v>
      </c>
      <c r="B4" s="142">
        <f>'Summary and sign-off'!B4:F4</f>
        <v>44767</v>
      </c>
      <c r="C4" s="142"/>
      <c r="D4" s="142"/>
      <c r="E4" s="142"/>
      <c r="F4" s="17"/>
    </row>
    <row r="5" spans="1:6" ht="21" customHeight="1" x14ac:dyDescent="0.25">
      <c r="A5" s="3" t="s">
        <v>112</v>
      </c>
      <c r="B5" s="142">
        <v>44850</v>
      </c>
      <c r="C5" s="142"/>
      <c r="D5" s="142"/>
      <c r="E5" s="142"/>
      <c r="F5" s="17"/>
    </row>
    <row r="6" spans="1:6" ht="21" customHeight="1" x14ac:dyDescent="0.25">
      <c r="A6" s="3" t="s">
        <v>113</v>
      </c>
      <c r="B6" s="137" t="s">
        <v>81</v>
      </c>
      <c r="C6" s="137"/>
      <c r="D6" s="137"/>
      <c r="E6" s="137"/>
      <c r="F6" s="17"/>
    </row>
    <row r="7" spans="1:6" ht="21" customHeight="1" x14ac:dyDescent="0.25">
      <c r="A7" s="3" t="s">
        <v>56</v>
      </c>
      <c r="B7" s="137" t="s">
        <v>83</v>
      </c>
      <c r="C7" s="137"/>
      <c r="D7" s="137"/>
      <c r="E7" s="137"/>
      <c r="F7" s="17"/>
    </row>
    <row r="8" spans="1:6" ht="17.25" customHeight="1" x14ac:dyDescent="0.3">
      <c r="A8" s="145" t="s">
        <v>114</v>
      </c>
      <c r="B8" s="146"/>
      <c r="C8" s="146"/>
      <c r="D8" s="146"/>
      <c r="E8" s="146"/>
      <c r="F8" s="19"/>
    </row>
    <row r="9" spans="1:6" ht="36" customHeight="1" x14ac:dyDescent="0.3">
      <c r="A9" s="147" t="s">
        <v>115</v>
      </c>
      <c r="B9" s="148"/>
      <c r="C9" s="148"/>
      <c r="D9" s="148"/>
      <c r="E9" s="148"/>
      <c r="F9" s="19"/>
    </row>
    <row r="10" spans="1:6" ht="24.75" customHeight="1" x14ac:dyDescent="0.35">
      <c r="A10" s="144" t="s">
        <v>116</v>
      </c>
      <c r="B10" s="149"/>
      <c r="C10" s="144"/>
      <c r="D10" s="144"/>
      <c r="E10" s="144"/>
      <c r="F10" s="29"/>
    </row>
    <row r="11" spans="1:6" ht="27" customHeight="1" x14ac:dyDescent="0.25">
      <c r="A11" s="24" t="s">
        <v>117</v>
      </c>
      <c r="B11" s="24" t="s">
        <v>118</v>
      </c>
      <c r="C11" s="24" t="s">
        <v>119</v>
      </c>
      <c r="D11" s="24" t="s">
        <v>120</v>
      </c>
      <c r="E11" s="24" t="s">
        <v>121</v>
      </c>
      <c r="F11" s="30"/>
    </row>
    <row r="12" spans="1:6" s="2" customFormat="1" hidden="1" x14ac:dyDescent="0.25">
      <c r="A12" s="96"/>
      <c r="B12" s="97"/>
      <c r="C12" s="98"/>
      <c r="D12" s="98"/>
      <c r="E12" s="99"/>
      <c r="F12" s="1"/>
    </row>
    <row r="13" spans="1:6" s="133" customFormat="1" ht="13" x14ac:dyDescent="0.3">
      <c r="A13" s="128"/>
      <c r="B13" s="129"/>
      <c r="C13" s="130"/>
      <c r="D13" s="130"/>
      <c r="E13" s="131"/>
      <c r="F13" s="132"/>
    </row>
    <row r="14" spans="1:6" s="2" customFormat="1" x14ac:dyDescent="0.25">
      <c r="A14" s="120"/>
      <c r="B14" s="117"/>
      <c r="C14" s="118"/>
      <c r="D14" s="118"/>
      <c r="E14" s="119"/>
      <c r="F14" s="1"/>
    </row>
    <row r="15" spans="1:6" s="2" customFormat="1" hidden="1" x14ac:dyDescent="0.25">
      <c r="A15" s="106"/>
      <c r="B15" s="107"/>
      <c r="C15" s="108"/>
      <c r="D15" s="108"/>
      <c r="E15" s="109"/>
      <c r="F15" s="1"/>
    </row>
    <row r="16" spans="1:6" ht="19.5" customHeight="1" x14ac:dyDescent="0.25">
      <c r="A16" s="72" t="s">
        <v>122</v>
      </c>
      <c r="B16" s="73">
        <f>SUM(B12:B15)</f>
        <v>0</v>
      </c>
      <c r="C16" s="127" t="str">
        <f>IF(SUBTOTAL(3,B12:B15)=SUBTOTAL(103,B12:B15),'Summary and sign-off'!$A$48,'Summary and sign-off'!$A$49)</f>
        <v>Check - there are no hidden rows with data</v>
      </c>
      <c r="D16" s="143" t="str">
        <f>IF('Summary and sign-off'!F55='Summary and sign-off'!F54,'Summary and sign-off'!A51,'Summary and sign-off'!A50)</f>
        <v>Check - each entry provides sufficient information</v>
      </c>
      <c r="E16" s="143"/>
      <c r="F16" s="17"/>
    </row>
    <row r="17" spans="1:6" ht="10.5" customHeight="1" x14ac:dyDescent="0.3">
      <c r="A17" s="17"/>
      <c r="B17" s="19"/>
      <c r="C17" s="17"/>
      <c r="D17" s="17"/>
      <c r="E17" s="17"/>
      <c r="F17" s="17"/>
    </row>
    <row r="18" spans="1:6" ht="24.75" customHeight="1" x14ac:dyDescent="0.35">
      <c r="A18" s="144" t="s">
        <v>123</v>
      </c>
      <c r="B18" s="144"/>
      <c r="C18" s="144"/>
      <c r="D18" s="144"/>
      <c r="E18" s="144"/>
      <c r="F18" s="29"/>
    </row>
    <row r="19" spans="1:6" ht="27" customHeight="1" x14ac:dyDescent="0.25">
      <c r="A19" s="24" t="s">
        <v>117</v>
      </c>
      <c r="B19" s="24" t="s">
        <v>62</v>
      </c>
      <c r="C19" s="24" t="s">
        <v>124</v>
      </c>
      <c r="D19" s="24" t="s">
        <v>120</v>
      </c>
      <c r="E19" s="24" t="s">
        <v>121</v>
      </c>
      <c r="F19" s="30"/>
    </row>
    <row r="20" spans="1:6" s="2" customFormat="1" ht="13" x14ac:dyDescent="0.25">
      <c r="A20" s="135" t="s">
        <v>208</v>
      </c>
      <c r="B20" s="129"/>
      <c r="C20" s="130" t="s">
        <v>168</v>
      </c>
      <c r="D20" s="130"/>
      <c r="E20" s="131"/>
      <c r="F20" s="1"/>
    </row>
    <row r="21" spans="1:6" s="2" customFormat="1" x14ac:dyDescent="0.25">
      <c r="A21" s="116"/>
      <c r="B21" s="117">
        <v>319.11</v>
      </c>
      <c r="C21" s="118"/>
      <c r="D21" s="118" t="s">
        <v>169</v>
      </c>
      <c r="E21" s="119" t="s">
        <v>170</v>
      </c>
      <c r="F21" s="1"/>
    </row>
    <row r="22" spans="1:6" s="2" customFormat="1" x14ac:dyDescent="0.25">
      <c r="A22" s="116"/>
      <c r="B22" s="117">
        <v>370</v>
      </c>
      <c r="C22" s="118"/>
      <c r="D22" s="118" t="s">
        <v>171</v>
      </c>
      <c r="E22" s="119" t="s">
        <v>172</v>
      </c>
      <c r="F22" s="1"/>
    </row>
    <row r="23" spans="1:6" s="2" customFormat="1" x14ac:dyDescent="0.25">
      <c r="A23" s="116"/>
      <c r="B23" s="117">
        <v>46.3</v>
      </c>
      <c r="C23" s="118"/>
      <c r="D23" s="118" t="s">
        <v>173</v>
      </c>
      <c r="E23" s="119" t="s">
        <v>175</v>
      </c>
      <c r="F23" s="1"/>
    </row>
    <row r="24" spans="1:6" s="2" customFormat="1" x14ac:dyDescent="0.25">
      <c r="A24" s="116"/>
      <c r="B24" s="117">
        <v>99</v>
      </c>
      <c r="C24" s="118"/>
      <c r="D24" s="118" t="s">
        <v>173</v>
      </c>
      <c r="E24" s="119" t="s">
        <v>174</v>
      </c>
      <c r="F24" s="1"/>
    </row>
    <row r="25" spans="1:6" s="2" customFormat="1" ht="11.25" customHeight="1" x14ac:dyDescent="0.25">
      <c r="A25" s="116"/>
      <c r="B25" s="117">
        <v>91.4</v>
      </c>
      <c r="C25" s="118"/>
      <c r="D25" s="118" t="s">
        <v>173</v>
      </c>
      <c r="E25" s="119" t="s">
        <v>176</v>
      </c>
      <c r="F25" s="1"/>
    </row>
    <row r="26" spans="1:6" s="2" customFormat="1" x14ac:dyDescent="0.25">
      <c r="A26" s="120"/>
      <c r="B26" s="117">
        <v>53</v>
      </c>
      <c r="C26" s="118"/>
      <c r="D26" s="118" t="s">
        <v>173</v>
      </c>
      <c r="E26" s="119" t="s">
        <v>177</v>
      </c>
      <c r="F26" s="1"/>
    </row>
    <row r="27" spans="1:6" s="2" customFormat="1" ht="12.65" customHeight="1" x14ac:dyDescent="0.25">
      <c r="A27" s="120"/>
      <c r="B27" s="129"/>
      <c r="C27" s="118"/>
      <c r="D27" s="118"/>
      <c r="E27" s="119"/>
      <c r="F27" s="1"/>
    </row>
    <row r="28" spans="1:6" ht="19.5" customHeight="1" x14ac:dyDescent="0.25">
      <c r="A28" s="134">
        <v>44790</v>
      </c>
      <c r="B28" s="129"/>
      <c r="C28" s="130" t="s">
        <v>178</v>
      </c>
      <c r="D28" s="130"/>
      <c r="E28" s="131"/>
      <c r="F28" s="17"/>
    </row>
    <row r="29" spans="1:6" ht="10.5" customHeight="1" x14ac:dyDescent="0.25">
      <c r="A29" s="120"/>
      <c r="B29" s="117">
        <v>826.41</v>
      </c>
      <c r="C29" s="118"/>
      <c r="D29" s="118" t="s">
        <v>169</v>
      </c>
      <c r="E29" s="119" t="s">
        <v>170</v>
      </c>
      <c r="F29" s="17"/>
    </row>
    <row r="30" spans="1:6" s="2" customFormat="1" ht="13" x14ac:dyDescent="0.25">
      <c r="A30" s="134">
        <v>44841</v>
      </c>
      <c r="B30" s="117"/>
      <c r="C30" s="130" t="s">
        <v>203</v>
      </c>
      <c r="D30" s="118"/>
      <c r="E30" s="119"/>
      <c r="F30" s="1"/>
    </row>
    <row r="31" spans="1:6" s="2" customFormat="1" x14ac:dyDescent="0.25">
      <c r="A31" s="120"/>
      <c r="B31" s="117">
        <v>453.71</v>
      </c>
      <c r="C31" s="118"/>
      <c r="D31" s="118" t="s">
        <v>169</v>
      </c>
      <c r="E31" s="119" t="s">
        <v>204</v>
      </c>
      <c r="F31" s="1"/>
    </row>
    <row r="32" spans="1:6" s="133" customFormat="1" ht="13" x14ac:dyDescent="0.3">
      <c r="A32" s="134">
        <v>44853</v>
      </c>
      <c r="B32" s="117"/>
      <c r="C32" s="130" t="s">
        <v>207</v>
      </c>
      <c r="D32" s="130"/>
      <c r="E32" s="131"/>
      <c r="F32" s="132"/>
    </row>
    <row r="33" spans="1:6" s="2" customFormat="1" x14ac:dyDescent="0.25">
      <c r="A33" s="120"/>
      <c r="B33" s="117">
        <v>607.05999999999995</v>
      </c>
      <c r="C33" s="118"/>
      <c r="D33" s="118" t="s">
        <v>169</v>
      </c>
      <c r="E33" s="119" t="s">
        <v>170</v>
      </c>
      <c r="F33" s="1"/>
    </row>
    <row r="34" spans="1:6" s="133" customFormat="1" ht="13" x14ac:dyDescent="0.3">
      <c r="A34" s="134" t="s">
        <v>213</v>
      </c>
      <c r="B34" s="117"/>
      <c r="C34" s="130" t="s">
        <v>212</v>
      </c>
      <c r="D34" s="130"/>
      <c r="E34" s="131"/>
      <c r="F34" s="132"/>
    </row>
    <row r="35" spans="1:6" s="2" customFormat="1" x14ac:dyDescent="0.25">
      <c r="A35" s="120"/>
      <c r="B35" s="117">
        <v>743.37</v>
      </c>
      <c r="C35" s="118"/>
      <c r="D35" s="118" t="s">
        <v>169</v>
      </c>
      <c r="E35" s="119" t="s">
        <v>214</v>
      </c>
      <c r="F35" s="1"/>
    </row>
    <row r="36" spans="1:6" s="2" customFormat="1" x14ac:dyDescent="0.25">
      <c r="A36" s="120"/>
      <c r="B36" s="117">
        <v>185</v>
      </c>
      <c r="C36" s="118"/>
      <c r="D36" s="118" t="s">
        <v>171</v>
      </c>
      <c r="E36" s="119" t="s">
        <v>172</v>
      </c>
      <c r="F36" s="1"/>
    </row>
    <row r="37" spans="1:6" s="2" customFormat="1" ht="13" x14ac:dyDescent="0.25">
      <c r="A37" s="120"/>
      <c r="B37" s="129"/>
      <c r="C37" s="118"/>
      <c r="D37" s="118"/>
      <c r="E37" s="119"/>
      <c r="F37" s="1"/>
    </row>
    <row r="38" spans="1:6" s="2" customFormat="1" ht="13" x14ac:dyDescent="0.25">
      <c r="A38" s="120"/>
      <c r="B38" s="129"/>
      <c r="C38" s="118"/>
      <c r="D38" s="118"/>
      <c r="E38" s="119"/>
      <c r="F38" s="1"/>
    </row>
    <row r="39" spans="1:6" s="2" customFormat="1" ht="13" x14ac:dyDescent="0.25">
      <c r="A39" s="120"/>
      <c r="B39" s="117"/>
      <c r="C39" s="130"/>
      <c r="D39" s="118"/>
      <c r="E39" s="119"/>
      <c r="F39" s="1"/>
    </row>
    <row r="40" spans="1:6" s="2" customFormat="1" ht="7.5" customHeight="1" x14ac:dyDescent="0.25">
      <c r="A40" s="96"/>
      <c r="B40" s="97"/>
      <c r="C40" s="98"/>
      <c r="D40" s="98"/>
      <c r="E40" s="99"/>
      <c r="F40" s="1"/>
    </row>
    <row r="41" spans="1:6" ht="19.5" customHeight="1" x14ac:dyDescent="0.25">
      <c r="A41" s="72" t="s">
        <v>125</v>
      </c>
      <c r="B41" s="73">
        <f>SUM(B20:B39)</f>
        <v>3794.3599999999997</v>
      </c>
      <c r="C41" s="127" t="str">
        <f>IF(SUBTOTAL(3,B30:B40)=SUBTOTAL(103,B30:B40),'Summary and sign-off'!$A$48,'Summary and sign-off'!$A$49)</f>
        <v>Check - there are no hidden rows with data</v>
      </c>
      <c r="D41" s="143" t="str">
        <f>IF('Summary and sign-off'!F57='Summary and sign-off'!F54,'Summary and sign-off'!A51,'Summary and sign-off'!A50)</f>
        <v>Check - each entry provides sufficient information</v>
      </c>
      <c r="E41" s="143"/>
      <c r="F41" s="17"/>
    </row>
    <row r="42" spans="1:6" ht="10.5" customHeight="1" x14ac:dyDescent="0.3">
      <c r="A42" s="17"/>
      <c r="B42" s="58"/>
      <c r="C42" s="19"/>
      <c r="D42" s="17"/>
      <c r="E42" s="17"/>
      <c r="F42" s="17"/>
    </row>
    <row r="43" spans="1:6" ht="34.5" customHeight="1" x14ac:dyDescent="0.25">
      <c r="A43" s="31" t="s">
        <v>126</v>
      </c>
      <c r="B43" s="59">
        <f>B41+B16</f>
        <v>3794.3599999999997</v>
      </c>
      <c r="C43" s="32"/>
      <c r="D43" s="32"/>
      <c r="E43" s="32"/>
      <c r="F43" s="17"/>
    </row>
    <row r="44" spans="1:6" ht="13" x14ac:dyDescent="0.3">
      <c r="A44" s="17"/>
      <c r="B44" s="19"/>
      <c r="C44" s="17"/>
      <c r="D44" s="17"/>
      <c r="E44" s="17"/>
      <c r="F44" s="17"/>
    </row>
    <row r="45" spans="1:6" ht="13" x14ac:dyDescent="0.3">
      <c r="A45" s="18" t="s">
        <v>73</v>
      </c>
      <c r="B45" s="19"/>
      <c r="C45" s="17"/>
      <c r="D45" s="17"/>
      <c r="E45" s="17"/>
      <c r="F45" s="17"/>
    </row>
    <row r="46" spans="1:6" ht="12.65" customHeight="1" x14ac:dyDescent="0.25">
      <c r="A46" s="20" t="s">
        <v>127</v>
      </c>
      <c r="F46" s="17"/>
    </row>
    <row r="47" spans="1:6" ht="13" customHeight="1" x14ac:dyDescent="0.25">
      <c r="A47" s="20" t="s">
        <v>128</v>
      </c>
      <c r="B47" s="17"/>
      <c r="D47" s="17"/>
      <c r="F47" s="17"/>
    </row>
    <row r="48" spans="1:6" x14ac:dyDescent="0.25">
      <c r="A48" s="20" t="s">
        <v>129</v>
      </c>
      <c r="F48" s="17"/>
    </row>
    <row r="49" spans="1:6" ht="13" x14ac:dyDescent="0.3">
      <c r="A49" s="20" t="s">
        <v>79</v>
      </c>
      <c r="B49" s="19"/>
      <c r="C49" s="17"/>
      <c r="D49" s="17"/>
      <c r="E49" s="17"/>
      <c r="F49" s="17"/>
    </row>
    <row r="50" spans="1:6" ht="13" customHeight="1" x14ac:dyDescent="0.25">
      <c r="A50" s="20" t="s">
        <v>130</v>
      </c>
      <c r="B50" s="17"/>
      <c r="D50" s="17"/>
      <c r="F50" s="17"/>
    </row>
    <row r="51" spans="1:6" x14ac:dyDescent="0.25">
      <c r="A51" s="20" t="s">
        <v>131</v>
      </c>
      <c r="F51" s="17"/>
    </row>
    <row r="52" spans="1:6" x14ac:dyDescent="0.25">
      <c r="A52" s="20" t="s">
        <v>132</v>
      </c>
      <c r="B52" s="20"/>
      <c r="C52" s="20"/>
      <c r="D52" s="20"/>
      <c r="F52" s="17"/>
    </row>
    <row r="53" spans="1:6" x14ac:dyDescent="0.25">
      <c r="A53" s="26"/>
      <c r="B53" s="17"/>
      <c r="C53" s="17"/>
      <c r="D53" s="17"/>
      <c r="E53" s="17"/>
      <c r="F53" s="17"/>
    </row>
    <row r="54" spans="1:6" hidden="1" x14ac:dyDescent="0.25">
      <c r="A54" s="26"/>
      <c r="B54" s="17"/>
      <c r="C54" s="17"/>
      <c r="D54" s="17"/>
      <c r="E54" s="17"/>
      <c r="F54" s="17"/>
    </row>
    <row r="55" spans="1:6" x14ac:dyDescent="0.25"/>
    <row r="56" spans="1:6" x14ac:dyDescent="0.25"/>
    <row r="57" spans="1:6" x14ac:dyDescent="0.25"/>
    <row r="58" spans="1:6" x14ac:dyDescent="0.25"/>
    <row r="59" spans="1:6" ht="12.75" hidden="1" customHeight="1" x14ac:dyDescent="0.25"/>
    <row r="60" spans="1:6" x14ac:dyDescent="0.25"/>
    <row r="61" spans="1:6" x14ac:dyDescent="0.25"/>
    <row r="62" spans="1:6" hidden="1" x14ac:dyDescent="0.25">
      <c r="A62" s="26"/>
      <c r="B62" s="17"/>
      <c r="C62" s="17"/>
      <c r="D62" s="17"/>
      <c r="E62" s="17"/>
      <c r="F62" s="17"/>
    </row>
    <row r="63" spans="1:6" hidden="1" x14ac:dyDescent="0.25">
      <c r="A63" s="26"/>
      <c r="B63" s="17"/>
      <c r="C63" s="17"/>
      <c r="D63" s="17"/>
      <c r="E63" s="17"/>
      <c r="F63" s="17"/>
    </row>
    <row r="64" spans="1:6" hidden="1" x14ac:dyDescent="0.25">
      <c r="A64" s="26"/>
      <c r="B64" s="17"/>
      <c r="C64" s="17"/>
      <c r="D64" s="17"/>
      <c r="E64" s="17"/>
      <c r="F64" s="17"/>
    </row>
    <row r="65" spans="1:6" hidden="1" x14ac:dyDescent="0.25">
      <c r="A65" s="26"/>
      <c r="B65" s="17"/>
      <c r="C65" s="17"/>
      <c r="D65" s="17"/>
      <c r="E65" s="17"/>
      <c r="F65" s="17"/>
    </row>
    <row r="66" spans="1:6" hidden="1" x14ac:dyDescent="0.25">
      <c r="A66" s="26"/>
      <c r="B66" s="17"/>
      <c r="C66" s="17"/>
      <c r="D66" s="17"/>
      <c r="E66" s="17"/>
      <c r="F66" s="17"/>
    </row>
    <row r="67" spans="1:6" x14ac:dyDescent="0.25"/>
    <row r="68" spans="1:6" x14ac:dyDescent="0.25"/>
    <row r="69" spans="1:6" x14ac:dyDescent="0.25"/>
    <row r="70" spans="1:6" x14ac:dyDescent="0.25"/>
    <row r="71" spans="1:6" x14ac:dyDescent="0.25"/>
    <row r="72" spans="1:6" x14ac:dyDescent="0.25"/>
    <row r="73" spans="1:6" x14ac:dyDescent="0.25"/>
    <row r="74" spans="1:6" x14ac:dyDescent="0.25"/>
    <row r="75" spans="1:6" x14ac:dyDescent="0.25"/>
    <row r="76" spans="1:6" x14ac:dyDescent="0.25"/>
    <row r="77" spans="1:6" x14ac:dyDescent="0.25"/>
    <row r="78" spans="1:6" x14ac:dyDescent="0.25"/>
    <row r="79" spans="1:6" x14ac:dyDescent="0.25"/>
    <row r="80" spans="1: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sheetData>
  <sheetProtection formatCells="0" formatRows="0" insertColumns="0" insertRows="0" deleteRows="0"/>
  <mergeCells count="13">
    <mergeCell ref="B7:E7"/>
    <mergeCell ref="B5:E5"/>
    <mergeCell ref="D41:E41"/>
    <mergeCell ref="A1:E1"/>
    <mergeCell ref="A18:E18"/>
    <mergeCell ref="B2:E2"/>
    <mergeCell ref="B3:E3"/>
    <mergeCell ref="B4:E4"/>
    <mergeCell ref="A8:E8"/>
    <mergeCell ref="A9:E9"/>
    <mergeCell ref="B6:E6"/>
    <mergeCell ref="D16:E1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0 A12 A1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1 A19"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4 A20:A3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B12:B15 B20:B40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A4" zoomScaleNormal="100" workbookViewId="0">
      <selection activeCell="B7" sqref="B7:E7"/>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9.26953125" customWidth="1"/>
    <col min="7" max="10" width="9.1796875" hidden="1" customWidth="1"/>
    <col min="11" max="13" width="0" hidden="1" customWidth="1"/>
  </cols>
  <sheetData>
    <row r="1" spans="1:6" ht="26.25" customHeight="1" x14ac:dyDescent="0.25">
      <c r="A1" s="139" t="s">
        <v>109</v>
      </c>
      <c r="B1" s="139"/>
      <c r="C1" s="139"/>
      <c r="D1" s="139"/>
      <c r="E1" s="139"/>
    </row>
    <row r="2" spans="1:6" ht="21" customHeight="1" x14ac:dyDescent="0.25">
      <c r="A2" s="3" t="s">
        <v>52</v>
      </c>
      <c r="B2" s="142" t="str">
        <f>'Summary and sign-off'!B2:F2</f>
        <v>Ministry for Culture &amp; Heritage</v>
      </c>
      <c r="C2" s="142"/>
      <c r="D2" s="142"/>
      <c r="E2" s="142"/>
    </row>
    <row r="3" spans="1:6" ht="21" customHeight="1" x14ac:dyDescent="0.25">
      <c r="A3" s="3" t="s">
        <v>110</v>
      </c>
      <c r="B3" s="142" t="str">
        <f>'Summary and sign-off'!B3:F3</f>
        <v>Heather Baggott</v>
      </c>
      <c r="C3" s="142"/>
      <c r="D3" s="142"/>
      <c r="E3" s="142"/>
    </row>
    <row r="4" spans="1:6" ht="21" customHeight="1" x14ac:dyDescent="0.25">
      <c r="A4" s="3" t="s">
        <v>111</v>
      </c>
      <c r="B4" s="142">
        <f>'Summary and sign-off'!B4:F4</f>
        <v>44767</v>
      </c>
      <c r="C4" s="142"/>
      <c r="D4" s="142"/>
      <c r="E4" s="142"/>
    </row>
    <row r="5" spans="1:6" ht="21" customHeight="1" x14ac:dyDescent="0.25">
      <c r="A5" s="3" t="s">
        <v>112</v>
      </c>
      <c r="B5" s="142">
        <v>44850</v>
      </c>
      <c r="C5" s="142"/>
      <c r="D5" s="142"/>
      <c r="E5" s="142"/>
    </row>
    <row r="6" spans="1:6" ht="21" customHeight="1" x14ac:dyDescent="0.25">
      <c r="A6" s="3" t="s">
        <v>113</v>
      </c>
      <c r="B6" s="137" t="s">
        <v>81</v>
      </c>
      <c r="C6" s="137"/>
      <c r="D6" s="137"/>
      <c r="E6" s="137"/>
    </row>
    <row r="7" spans="1:6" ht="21" customHeight="1" x14ac:dyDescent="0.25">
      <c r="A7" s="3" t="s">
        <v>56</v>
      </c>
      <c r="B7" s="137" t="s">
        <v>83</v>
      </c>
      <c r="C7" s="137"/>
      <c r="D7" s="137"/>
      <c r="E7" s="137"/>
    </row>
    <row r="8" spans="1:6" ht="35.25" customHeight="1" x14ac:dyDescent="0.35">
      <c r="A8" s="152" t="s">
        <v>133</v>
      </c>
      <c r="B8" s="152"/>
      <c r="C8" s="153"/>
      <c r="D8" s="153"/>
      <c r="E8" s="153"/>
      <c r="F8" s="27"/>
    </row>
    <row r="9" spans="1:6" ht="35.25" customHeight="1" x14ac:dyDescent="0.35">
      <c r="A9" s="150" t="s">
        <v>134</v>
      </c>
      <c r="B9" s="151"/>
      <c r="C9" s="151"/>
      <c r="D9" s="151"/>
      <c r="E9" s="151"/>
      <c r="F9" s="27"/>
    </row>
    <row r="10" spans="1:6" ht="27" customHeight="1" x14ac:dyDescent="0.25">
      <c r="A10" s="24" t="s">
        <v>135</v>
      </c>
      <c r="B10" s="24" t="s">
        <v>62</v>
      </c>
      <c r="C10" s="24" t="s">
        <v>136</v>
      </c>
      <c r="D10" s="24" t="s">
        <v>137</v>
      </c>
      <c r="E10" s="24" t="s">
        <v>121</v>
      </c>
      <c r="F10" s="20"/>
    </row>
    <row r="11" spans="1:6" s="2" customFormat="1" hidden="1" x14ac:dyDescent="0.25">
      <c r="A11" s="100"/>
      <c r="B11" s="97"/>
      <c r="C11" s="101"/>
      <c r="D11" s="101"/>
      <c r="E11" s="102"/>
    </row>
    <row r="12" spans="1:6" s="2" customFormat="1" x14ac:dyDescent="0.25">
      <c r="A12" s="116"/>
      <c r="B12" s="117"/>
      <c r="C12" s="121"/>
      <c r="D12" s="121"/>
      <c r="E12" s="122"/>
    </row>
    <row r="13" spans="1:6" s="2" customFormat="1" x14ac:dyDescent="0.25">
      <c r="A13" s="116"/>
      <c r="B13" s="117"/>
      <c r="C13" s="121"/>
      <c r="D13" s="121"/>
      <c r="E13" s="122"/>
    </row>
    <row r="14" spans="1:6" s="2" customFormat="1" x14ac:dyDescent="0.25">
      <c r="A14" s="116"/>
      <c r="B14" s="117"/>
      <c r="C14" s="121"/>
      <c r="D14" s="121"/>
      <c r="E14" s="122"/>
    </row>
    <row r="15" spans="1:6" s="2" customFormat="1" x14ac:dyDescent="0.25">
      <c r="A15" s="116"/>
      <c r="B15" s="117"/>
      <c r="C15" s="121"/>
      <c r="D15" s="121"/>
      <c r="E15" s="122"/>
    </row>
    <row r="16" spans="1:6" s="2" customFormat="1" x14ac:dyDescent="0.25">
      <c r="A16" s="116"/>
      <c r="B16" s="117"/>
      <c r="C16" s="121"/>
      <c r="D16" s="121"/>
      <c r="E16" s="122"/>
    </row>
    <row r="17" spans="1:6" s="2" customFormat="1" x14ac:dyDescent="0.25">
      <c r="A17" s="116"/>
      <c r="B17" s="117"/>
      <c r="C17" s="121"/>
      <c r="D17" s="121"/>
      <c r="E17" s="122"/>
    </row>
    <row r="18" spans="1:6" s="2" customFormat="1" x14ac:dyDescent="0.25">
      <c r="A18" s="116"/>
      <c r="B18" s="117"/>
      <c r="C18" s="121"/>
      <c r="D18" s="121"/>
      <c r="E18" s="122"/>
    </row>
    <row r="19" spans="1:6" s="2" customFormat="1" x14ac:dyDescent="0.25">
      <c r="A19" s="116"/>
      <c r="B19" s="117"/>
      <c r="C19" s="121"/>
      <c r="D19" s="121"/>
      <c r="E19" s="122"/>
    </row>
    <row r="20" spans="1:6" s="2" customFormat="1" x14ac:dyDescent="0.25">
      <c r="A20" s="116"/>
      <c r="B20" s="117"/>
      <c r="C20" s="121"/>
      <c r="D20" s="121"/>
      <c r="E20" s="122"/>
    </row>
    <row r="21" spans="1:6" s="2" customFormat="1" x14ac:dyDescent="0.25">
      <c r="A21" s="116"/>
      <c r="B21" s="117"/>
      <c r="C21" s="121"/>
      <c r="D21" s="121"/>
      <c r="E21" s="122"/>
    </row>
    <row r="22" spans="1:6" s="2" customFormat="1" x14ac:dyDescent="0.25">
      <c r="A22" s="120"/>
      <c r="B22" s="117"/>
      <c r="C22" s="121"/>
      <c r="D22" s="121"/>
      <c r="E22" s="122"/>
    </row>
    <row r="23" spans="1:6" s="2" customFormat="1" x14ac:dyDescent="0.25">
      <c r="A23" s="120"/>
      <c r="B23" s="117"/>
      <c r="C23" s="121"/>
      <c r="D23" s="121"/>
      <c r="E23" s="122"/>
    </row>
    <row r="24" spans="1:6" s="2" customFormat="1" ht="11.25" hidden="1" customHeight="1" x14ac:dyDescent="0.25">
      <c r="A24" s="100"/>
      <c r="B24" s="97"/>
      <c r="C24" s="101"/>
      <c r="D24" s="101"/>
      <c r="E24" s="102"/>
    </row>
    <row r="25" spans="1:6" ht="34.5" customHeight="1" x14ac:dyDescent="0.25">
      <c r="A25" s="54" t="s">
        <v>138</v>
      </c>
      <c r="B25" s="63">
        <f>SUM(B11:B24)</f>
        <v>0</v>
      </c>
      <c r="C25" s="71" t="str">
        <f>IF(SUBTOTAL(3,B11:B24)=SUBTOTAL(103,B11:B24),'Summary and sign-off'!$A$48,'Summary and sign-off'!$A$49)</f>
        <v>Check - there are no hidden rows with data</v>
      </c>
      <c r="D25" s="143" t="str">
        <f>IF('Summary and sign-off'!F58='Summary and sign-off'!F54,'Summary and sign-off'!A51,'Summary and sign-off'!A50)</f>
        <v>Check - each entry provides sufficient information</v>
      </c>
      <c r="E25" s="143"/>
      <c r="F25" s="2"/>
    </row>
    <row r="26" spans="1:6" ht="13" x14ac:dyDescent="0.3">
      <c r="A26" s="18"/>
      <c r="B26" s="17"/>
      <c r="C26" s="17"/>
      <c r="D26" s="17"/>
      <c r="E26" s="17"/>
    </row>
    <row r="27" spans="1:6" ht="13" x14ac:dyDescent="0.3">
      <c r="A27" s="18" t="s">
        <v>73</v>
      </c>
      <c r="B27" s="19"/>
      <c r="C27" s="17"/>
      <c r="D27" s="17"/>
      <c r="E27" s="17"/>
    </row>
    <row r="28" spans="1:6" ht="12.75" customHeight="1" x14ac:dyDescent="0.25">
      <c r="A28" s="20" t="s">
        <v>139</v>
      </c>
      <c r="B28" s="20"/>
      <c r="C28" s="20"/>
      <c r="D28" s="20"/>
      <c r="E28" s="20"/>
    </row>
    <row r="29" spans="1:6" x14ac:dyDescent="0.25">
      <c r="A29" s="20" t="s">
        <v>140</v>
      </c>
      <c r="B29" s="20"/>
      <c r="C29" s="28"/>
      <c r="D29" s="28"/>
      <c r="E29" s="28"/>
    </row>
    <row r="30" spans="1:6" ht="13" x14ac:dyDescent="0.3">
      <c r="A30" s="20" t="s">
        <v>79</v>
      </c>
      <c r="B30" s="19"/>
      <c r="C30" s="17"/>
      <c r="D30" s="17"/>
      <c r="E30" s="17"/>
      <c r="F30" s="17"/>
    </row>
    <row r="31" spans="1:6" x14ac:dyDescent="0.25">
      <c r="A31" s="20" t="s">
        <v>141</v>
      </c>
      <c r="B31" s="20"/>
      <c r="C31" s="28"/>
      <c r="D31" s="28"/>
      <c r="E31" s="28"/>
    </row>
    <row r="32" spans="1:6" ht="12.75" customHeight="1" x14ac:dyDescent="0.25">
      <c r="A32" s="20" t="s">
        <v>142</v>
      </c>
      <c r="B32" s="20"/>
      <c r="C32" s="22"/>
      <c r="D32" s="22"/>
      <c r="E32" s="22"/>
    </row>
    <row r="33" spans="1:5" x14ac:dyDescent="0.25">
      <c r="A33" s="17"/>
      <c r="B33" s="17"/>
      <c r="C33" s="17"/>
      <c r="D33" s="17"/>
      <c r="E33" s="17"/>
    </row>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C22" sqref="C22"/>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6.81640625" customWidth="1"/>
    <col min="7" max="10" width="9.1796875" hidden="1" customWidth="1"/>
    <col min="11" max="13" width="0" hidden="1" customWidth="1"/>
    <col min="14" max="16384" width="9.1796875" hidden="1"/>
  </cols>
  <sheetData>
    <row r="1" spans="1:6" ht="26.25" customHeight="1" x14ac:dyDescent="0.25">
      <c r="A1" s="139" t="s">
        <v>109</v>
      </c>
      <c r="B1" s="139"/>
      <c r="C1" s="139"/>
      <c r="D1" s="139"/>
      <c r="E1" s="139"/>
    </row>
    <row r="2" spans="1:6" ht="21" customHeight="1" x14ac:dyDescent="0.25">
      <c r="A2" s="3" t="s">
        <v>52</v>
      </c>
      <c r="B2" s="142" t="str">
        <f>'Summary and sign-off'!B2:F2</f>
        <v>Ministry for Culture &amp; Heritage</v>
      </c>
      <c r="C2" s="142"/>
      <c r="D2" s="142"/>
      <c r="E2" s="142"/>
    </row>
    <row r="3" spans="1:6" ht="21" customHeight="1" x14ac:dyDescent="0.25">
      <c r="A3" s="3" t="s">
        <v>110</v>
      </c>
      <c r="B3" s="142" t="str">
        <f>'Summary and sign-off'!B3:F3</f>
        <v>Heather Baggott</v>
      </c>
      <c r="C3" s="142"/>
      <c r="D3" s="142"/>
      <c r="E3" s="142"/>
    </row>
    <row r="4" spans="1:6" ht="21" customHeight="1" x14ac:dyDescent="0.25">
      <c r="A4" s="3" t="s">
        <v>111</v>
      </c>
      <c r="B4" s="142">
        <f>'Summary and sign-off'!B4:F4</f>
        <v>44767</v>
      </c>
      <c r="C4" s="142"/>
      <c r="D4" s="142"/>
      <c r="E4" s="142"/>
    </row>
    <row r="5" spans="1:6" ht="21" customHeight="1" x14ac:dyDescent="0.25">
      <c r="A5" s="3" t="s">
        <v>112</v>
      </c>
      <c r="B5" s="142">
        <v>44850</v>
      </c>
      <c r="C5" s="142"/>
      <c r="D5" s="142"/>
      <c r="E5" s="142"/>
    </row>
    <row r="6" spans="1:6" ht="21" customHeight="1" x14ac:dyDescent="0.25">
      <c r="A6" s="3" t="s">
        <v>113</v>
      </c>
      <c r="B6" s="137" t="s">
        <v>81</v>
      </c>
      <c r="C6" s="137"/>
      <c r="D6" s="137"/>
      <c r="E6" s="137"/>
      <c r="F6" s="23"/>
    </row>
    <row r="7" spans="1:6" ht="21" customHeight="1" x14ac:dyDescent="0.25">
      <c r="A7" s="3" t="s">
        <v>56</v>
      </c>
      <c r="B7" s="137" t="s">
        <v>83</v>
      </c>
      <c r="C7" s="137"/>
      <c r="D7" s="137"/>
      <c r="E7" s="137"/>
      <c r="F7" s="23"/>
    </row>
    <row r="8" spans="1:6" ht="35.25" customHeight="1" x14ac:dyDescent="0.25">
      <c r="A8" s="146" t="s">
        <v>143</v>
      </c>
      <c r="B8" s="146"/>
      <c r="C8" s="153"/>
      <c r="D8" s="153"/>
      <c r="E8" s="153"/>
    </row>
    <row r="9" spans="1:6" ht="35.25" customHeight="1" x14ac:dyDescent="0.25">
      <c r="A9" s="154" t="s">
        <v>144</v>
      </c>
      <c r="B9" s="155"/>
      <c r="C9" s="155"/>
      <c r="D9" s="155"/>
      <c r="E9" s="155"/>
    </row>
    <row r="10" spans="1:6" ht="27" customHeight="1" x14ac:dyDescent="0.25">
      <c r="A10" s="24" t="s">
        <v>117</v>
      </c>
      <c r="B10" s="24" t="s">
        <v>62</v>
      </c>
      <c r="C10" s="24" t="s">
        <v>145</v>
      </c>
      <c r="D10" s="24" t="s">
        <v>146</v>
      </c>
      <c r="E10" s="24" t="s">
        <v>121</v>
      </c>
      <c r="F10" s="20"/>
    </row>
    <row r="11" spans="1:6" s="2" customFormat="1" hidden="1" x14ac:dyDescent="0.25">
      <c r="A11" s="100"/>
      <c r="B11" s="97"/>
      <c r="C11" s="101"/>
      <c r="D11" s="101"/>
      <c r="E11" s="102"/>
    </row>
    <row r="12" spans="1:6" s="2" customFormat="1" x14ac:dyDescent="0.25">
      <c r="A12" s="116">
        <v>44769</v>
      </c>
      <c r="B12" s="117">
        <v>43.64</v>
      </c>
      <c r="C12" s="121" t="s">
        <v>184</v>
      </c>
      <c r="D12" s="121" t="s">
        <v>185</v>
      </c>
      <c r="E12" s="122" t="s">
        <v>186</v>
      </c>
    </row>
    <row r="13" spans="1:6" s="2" customFormat="1" x14ac:dyDescent="0.25">
      <c r="A13" s="116">
        <v>44800</v>
      </c>
      <c r="B13" s="117">
        <v>36.44</v>
      </c>
      <c r="C13" s="121" t="s">
        <v>184</v>
      </c>
      <c r="D13" s="121" t="s">
        <v>185</v>
      </c>
      <c r="E13" s="122" t="s">
        <v>186</v>
      </c>
    </row>
    <row r="14" spans="1:6" s="2" customFormat="1" x14ac:dyDescent="0.25">
      <c r="A14" s="116">
        <v>44834</v>
      </c>
      <c r="B14" s="117">
        <v>33</v>
      </c>
      <c r="C14" s="121" t="s">
        <v>184</v>
      </c>
      <c r="D14" s="121" t="s">
        <v>185</v>
      </c>
      <c r="E14" s="122" t="s">
        <v>186</v>
      </c>
    </row>
    <row r="15" spans="1:6" s="2" customFormat="1" x14ac:dyDescent="0.25">
      <c r="A15" s="116">
        <v>44861</v>
      </c>
      <c r="B15" s="117">
        <v>33</v>
      </c>
      <c r="C15" s="121" t="s">
        <v>184</v>
      </c>
      <c r="D15" s="121" t="s">
        <v>185</v>
      </c>
      <c r="E15" s="122" t="s">
        <v>186</v>
      </c>
    </row>
    <row r="16" spans="1:6" s="2" customFormat="1" x14ac:dyDescent="0.25">
      <c r="A16" s="116"/>
      <c r="B16" s="117"/>
      <c r="C16" s="121"/>
      <c r="D16" s="121"/>
      <c r="E16" s="122"/>
    </row>
    <row r="17" spans="1:6" s="2" customFormat="1" x14ac:dyDescent="0.25">
      <c r="A17" s="116"/>
      <c r="B17" s="117"/>
      <c r="C17" s="121"/>
      <c r="D17" s="121"/>
      <c r="E17" s="122"/>
    </row>
    <row r="18" spans="1:6" s="2" customFormat="1" x14ac:dyDescent="0.25">
      <c r="A18" s="116"/>
      <c r="B18" s="117"/>
      <c r="C18" s="121"/>
      <c r="D18" s="121"/>
      <c r="E18" s="122"/>
    </row>
    <row r="19" spans="1:6" s="2" customFormat="1" x14ac:dyDescent="0.25">
      <c r="A19" s="116"/>
      <c r="B19" s="117"/>
      <c r="C19" s="121"/>
      <c r="D19" s="121"/>
      <c r="E19" s="122"/>
    </row>
    <row r="20" spans="1:6" s="2" customFormat="1" x14ac:dyDescent="0.25">
      <c r="A20" s="116"/>
      <c r="B20" s="117"/>
      <c r="C20" s="121"/>
      <c r="D20" s="121"/>
      <c r="E20" s="122"/>
    </row>
    <row r="21" spans="1:6" s="2" customFormat="1" x14ac:dyDescent="0.25">
      <c r="A21" s="116"/>
      <c r="B21" s="117"/>
      <c r="C21" s="121"/>
      <c r="D21" s="121"/>
      <c r="E21" s="122"/>
    </row>
    <row r="22" spans="1:6" s="2" customFormat="1" x14ac:dyDescent="0.25">
      <c r="A22" s="120"/>
      <c r="B22" s="117"/>
      <c r="C22" s="121"/>
      <c r="D22" s="121"/>
      <c r="E22" s="122"/>
    </row>
    <row r="23" spans="1:6" s="2" customFormat="1" x14ac:dyDescent="0.25">
      <c r="A23" s="120"/>
      <c r="B23" s="117"/>
      <c r="C23" s="121"/>
      <c r="D23" s="121"/>
      <c r="E23" s="122"/>
    </row>
    <row r="24" spans="1:6" s="2" customFormat="1" hidden="1" x14ac:dyDescent="0.25">
      <c r="A24" s="100"/>
      <c r="B24" s="97"/>
      <c r="C24" s="101"/>
      <c r="D24" s="101"/>
      <c r="E24" s="102"/>
    </row>
    <row r="25" spans="1:6" ht="34.5" customHeight="1" x14ac:dyDescent="0.25">
      <c r="A25" s="54" t="s">
        <v>147</v>
      </c>
      <c r="B25" s="63">
        <f>SUM(B11:B24)</f>
        <v>146.07999999999998</v>
      </c>
      <c r="C25" s="71" t="str">
        <f>IF(SUBTOTAL(3,B11:B24)=SUBTOTAL(103,B11:B24),'Summary and sign-off'!$A$48,'Summary and sign-off'!$A$49)</f>
        <v>Check - there are no hidden rows with data</v>
      </c>
      <c r="D25" s="143" t="str">
        <f>IF('Summary and sign-off'!F59='Summary and sign-off'!F54,'Summary and sign-off'!A51,'Summary and sign-off'!A50)</f>
        <v>Check - each entry provides sufficient information</v>
      </c>
      <c r="E25" s="143"/>
    </row>
    <row r="26" spans="1:6" ht="14.15" customHeight="1" x14ac:dyDescent="0.25">
      <c r="B26" s="17"/>
      <c r="C26" s="17"/>
      <c r="D26" s="17"/>
      <c r="E26" s="17"/>
    </row>
    <row r="27" spans="1:6" ht="13" x14ac:dyDescent="0.3">
      <c r="A27" s="18" t="s">
        <v>148</v>
      </c>
      <c r="B27" s="17"/>
      <c r="C27" s="17"/>
      <c r="D27" s="17"/>
      <c r="E27" s="17"/>
    </row>
    <row r="28" spans="1:6" ht="12.65" customHeight="1" x14ac:dyDescent="0.25">
      <c r="A28" s="20" t="s">
        <v>127</v>
      </c>
      <c r="B28" s="17"/>
      <c r="C28" s="17"/>
      <c r="D28" s="17"/>
      <c r="E28" s="17"/>
    </row>
    <row r="29" spans="1:6" ht="13" x14ac:dyDescent="0.3">
      <c r="A29" s="20" t="s">
        <v>79</v>
      </c>
      <c r="B29" s="19"/>
      <c r="C29" s="17"/>
      <c r="D29" s="17"/>
      <c r="E29" s="17"/>
      <c r="F29" s="17"/>
    </row>
    <row r="30" spans="1:6" x14ac:dyDescent="0.25">
      <c r="A30" s="20" t="s">
        <v>141</v>
      </c>
      <c r="C30" s="17"/>
      <c r="D30" s="17"/>
      <c r="E30" s="17"/>
      <c r="F30" s="17"/>
    </row>
    <row r="31" spans="1:6" ht="12.75" customHeight="1" x14ac:dyDescent="0.25">
      <c r="A31" s="20" t="s">
        <v>142</v>
      </c>
      <c r="B31" s="25"/>
      <c r="C31" s="22"/>
      <c r="D31" s="22"/>
      <c r="E31" s="22"/>
      <c r="F31" s="22"/>
    </row>
    <row r="32" spans="1:6" x14ac:dyDescent="0.25">
      <c r="B32" s="26"/>
      <c r="C32" s="17"/>
      <c r="D32" s="17"/>
      <c r="E32" s="17"/>
    </row>
    <row r="33" spans="1:5" hidden="1" x14ac:dyDescent="0.25">
      <c r="A33" s="17"/>
      <c r="B33" s="17"/>
      <c r="C33" s="17"/>
      <c r="D33" s="17"/>
    </row>
    <row r="34" spans="1:5" ht="12.75" hidden="1" customHeight="1" x14ac:dyDescent="0.25"/>
    <row r="35" spans="1:5" hidden="1" x14ac:dyDescent="0.25">
      <c r="A35" s="17"/>
      <c r="B35" s="17"/>
      <c r="C35" s="17"/>
      <c r="D35" s="17"/>
      <c r="E35" s="17"/>
    </row>
    <row r="36" spans="1:5" hidden="1" x14ac:dyDescent="0.25">
      <c r="A36" s="17"/>
      <c r="B36" s="17"/>
      <c r="C36" s="17"/>
      <c r="D36" s="17"/>
      <c r="E36" s="17"/>
    </row>
    <row r="37" spans="1:5" hidden="1" x14ac:dyDescent="0.25">
      <c r="A37" s="17"/>
      <c r="B37" s="17"/>
      <c r="C37" s="17"/>
      <c r="D37" s="17"/>
      <c r="E37" s="17"/>
    </row>
    <row r="38" spans="1:5" hidden="1" x14ac:dyDescent="0.25">
      <c r="A38" s="17"/>
      <c r="B38" s="17"/>
      <c r="C38" s="17"/>
      <c r="D38" s="17"/>
      <c r="E38" s="17"/>
    </row>
    <row r="39" spans="1:5" hidden="1" x14ac:dyDescent="0.25">
      <c r="A39" s="17"/>
      <c r="B39" s="17"/>
      <c r="C39" s="17"/>
      <c r="D39" s="17"/>
      <c r="E39" s="17"/>
    </row>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51"/>
  <sheetViews>
    <sheetView topLeftCell="A4" zoomScaleNormal="100" workbookViewId="0">
      <selection activeCell="B7" sqref="B7:F7"/>
    </sheetView>
  </sheetViews>
  <sheetFormatPr defaultColWidth="0" defaultRowHeight="12.5" zeroHeight="1" x14ac:dyDescent="0.25"/>
  <cols>
    <col min="1" max="1" width="35.7265625" customWidth="1"/>
    <col min="2" max="2" width="46.81640625" customWidth="1"/>
    <col min="3" max="3" width="22.1796875" customWidth="1"/>
    <col min="4" max="4" width="25.453125" customWidth="1"/>
    <col min="5" max="6" width="35.7265625" customWidth="1"/>
    <col min="7" max="7" width="38" customWidth="1"/>
    <col min="8" max="10" width="9.1796875" hidden="1" customWidth="1"/>
    <col min="11" max="15" width="0" hidden="1" customWidth="1"/>
  </cols>
  <sheetData>
    <row r="1" spans="1:6" ht="26.25" customHeight="1" x14ac:dyDescent="0.25">
      <c r="A1" s="139" t="s">
        <v>149</v>
      </c>
      <c r="B1" s="139"/>
      <c r="C1" s="139"/>
      <c r="D1" s="139"/>
      <c r="E1" s="139"/>
      <c r="F1" s="139"/>
    </row>
    <row r="2" spans="1:6" ht="21" customHeight="1" x14ac:dyDescent="0.25">
      <c r="A2" s="3" t="s">
        <v>52</v>
      </c>
      <c r="B2" s="142" t="s">
        <v>165</v>
      </c>
      <c r="C2" s="142"/>
      <c r="D2" s="142"/>
      <c r="E2" s="142"/>
      <c r="F2" s="142"/>
    </row>
    <row r="3" spans="1:6" ht="21" customHeight="1" x14ac:dyDescent="0.25">
      <c r="A3" s="3" t="s">
        <v>110</v>
      </c>
      <c r="B3" s="142" t="s">
        <v>166</v>
      </c>
      <c r="C3" s="142"/>
      <c r="D3" s="142"/>
      <c r="E3" s="142"/>
      <c r="F3" s="142"/>
    </row>
    <row r="4" spans="1:6" ht="21" customHeight="1" x14ac:dyDescent="0.25">
      <c r="A4" s="3" t="s">
        <v>111</v>
      </c>
      <c r="B4" s="142">
        <v>44767</v>
      </c>
      <c r="C4" s="142"/>
      <c r="D4" s="142"/>
      <c r="E4" s="142"/>
      <c r="F4" s="142"/>
    </row>
    <row r="5" spans="1:6" ht="21" customHeight="1" x14ac:dyDescent="0.25">
      <c r="A5" s="3" t="s">
        <v>112</v>
      </c>
      <c r="B5" s="142">
        <v>44850</v>
      </c>
      <c r="C5" s="142"/>
      <c r="D5" s="142"/>
      <c r="E5" s="142"/>
      <c r="F5" s="142"/>
    </row>
    <row r="6" spans="1:6" ht="21" customHeight="1" x14ac:dyDescent="0.25">
      <c r="A6" s="3" t="s">
        <v>150</v>
      </c>
      <c r="B6" s="137" t="s">
        <v>80</v>
      </c>
      <c r="C6" s="137"/>
      <c r="D6" s="137"/>
      <c r="E6" s="137"/>
      <c r="F6" s="137"/>
    </row>
    <row r="7" spans="1:6" ht="21" customHeight="1" x14ac:dyDescent="0.25">
      <c r="A7" s="3" t="s">
        <v>56</v>
      </c>
      <c r="B7" s="137" t="s">
        <v>83</v>
      </c>
      <c r="C7" s="137"/>
      <c r="D7" s="137"/>
      <c r="E7" s="137"/>
      <c r="F7" s="137"/>
    </row>
    <row r="8" spans="1:6" ht="36" customHeight="1" x14ac:dyDescent="0.25">
      <c r="A8" s="146" t="s">
        <v>151</v>
      </c>
      <c r="B8" s="146"/>
      <c r="C8" s="146"/>
      <c r="D8" s="146"/>
      <c r="E8" s="146"/>
      <c r="F8" s="146"/>
    </row>
    <row r="9" spans="1:6" ht="36" customHeight="1" x14ac:dyDescent="0.25">
      <c r="A9" s="154" t="s">
        <v>152</v>
      </c>
      <c r="B9" s="155"/>
      <c r="C9" s="155"/>
      <c r="D9" s="155"/>
      <c r="E9" s="155"/>
      <c r="F9" s="155"/>
    </row>
    <row r="10" spans="1:6" ht="39" customHeight="1" x14ac:dyDescent="0.25">
      <c r="A10" s="24" t="s">
        <v>117</v>
      </c>
      <c r="B10" s="110" t="s">
        <v>153</v>
      </c>
      <c r="C10" s="110" t="s">
        <v>154</v>
      </c>
      <c r="D10" s="110" t="s">
        <v>155</v>
      </c>
      <c r="E10" s="110" t="s">
        <v>156</v>
      </c>
      <c r="F10" s="110" t="s">
        <v>157</v>
      </c>
    </row>
    <row r="11" spans="1:6" s="2" customFormat="1" hidden="1" x14ac:dyDescent="0.25">
      <c r="A11" s="96"/>
      <c r="B11" s="101"/>
      <c r="C11" s="103"/>
      <c r="D11" s="101"/>
      <c r="E11" s="104"/>
      <c r="F11" s="102"/>
    </row>
    <row r="12" spans="1:6" s="2" customFormat="1" x14ac:dyDescent="0.25">
      <c r="A12" s="116">
        <v>44776</v>
      </c>
      <c r="B12" s="123" t="s">
        <v>182</v>
      </c>
      <c r="C12" s="124" t="s">
        <v>97</v>
      </c>
      <c r="D12" s="123" t="s">
        <v>183</v>
      </c>
      <c r="E12" s="125">
        <v>37.5</v>
      </c>
      <c r="F12" s="126"/>
    </row>
    <row r="13" spans="1:6" s="2" customFormat="1" ht="25" x14ac:dyDescent="0.25">
      <c r="A13" s="116">
        <v>44809</v>
      </c>
      <c r="B13" s="123" t="s">
        <v>195</v>
      </c>
      <c r="C13" s="124" t="s">
        <v>96</v>
      </c>
      <c r="D13" s="123" t="s">
        <v>196</v>
      </c>
      <c r="E13" s="125">
        <v>25</v>
      </c>
      <c r="F13" s="126"/>
    </row>
    <row r="14" spans="1:6" s="2" customFormat="1" x14ac:dyDescent="0.25">
      <c r="A14" s="116">
        <v>44810</v>
      </c>
      <c r="B14" s="123" t="s">
        <v>179</v>
      </c>
      <c r="C14" s="124" t="s">
        <v>97</v>
      </c>
      <c r="D14" s="123" t="s">
        <v>180</v>
      </c>
      <c r="E14" s="125">
        <v>270</v>
      </c>
      <c r="F14" s="126" t="s">
        <v>181</v>
      </c>
    </row>
    <row r="15" spans="1:6" s="2" customFormat="1" ht="25" x14ac:dyDescent="0.25">
      <c r="A15" s="116">
        <v>44813</v>
      </c>
      <c r="B15" s="123" t="s">
        <v>187</v>
      </c>
      <c r="C15" s="124" t="s">
        <v>97</v>
      </c>
      <c r="D15" s="123" t="s">
        <v>188</v>
      </c>
      <c r="E15" s="125" t="s">
        <v>189</v>
      </c>
      <c r="F15" s="126" t="s">
        <v>190</v>
      </c>
    </row>
    <row r="16" spans="1:6" s="2" customFormat="1" ht="25" x14ac:dyDescent="0.25">
      <c r="A16" s="116">
        <v>44825</v>
      </c>
      <c r="B16" s="123" t="s">
        <v>200</v>
      </c>
      <c r="C16" s="124" t="s">
        <v>97</v>
      </c>
      <c r="D16" s="123" t="s">
        <v>201</v>
      </c>
      <c r="E16" s="125">
        <v>25</v>
      </c>
      <c r="F16" s="126" t="s">
        <v>202</v>
      </c>
    </row>
    <row r="17" spans="1:7" s="2" customFormat="1" ht="25" x14ac:dyDescent="0.25">
      <c r="A17" s="116">
        <v>44828</v>
      </c>
      <c r="B17" s="123" t="s">
        <v>194</v>
      </c>
      <c r="C17" s="124" t="s">
        <v>97</v>
      </c>
      <c r="D17" s="123" t="s">
        <v>193</v>
      </c>
      <c r="E17" s="125">
        <v>75</v>
      </c>
      <c r="F17" s="126" t="s">
        <v>199</v>
      </c>
    </row>
    <row r="18" spans="1:7" s="2" customFormat="1" x14ac:dyDescent="0.25">
      <c r="A18" s="116">
        <v>44835</v>
      </c>
      <c r="B18" s="123" t="s">
        <v>198</v>
      </c>
      <c r="C18" s="124" t="s">
        <v>97</v>
      </c>
      <c r="D18" s="123" t="s">
        <v>188</v>
      </c>
      <c r="E18" s="125">
        <v>85</v>
      </c>
      <c r="F18" s="126"/>
    </row>
    <row r="19" spans="1:7" s="2" customFormat="1" x14ac:dyDescent="0.25">
      <c r="A19" s="116">
        <v>44839</v>
      </c>
      <c r="B19" s="123" t="s">
        <v>191</v>
      </c>
      <c r="C19" s="124" t="s">
        <v>97</v>
      </c>
      <c r="D19" s="123" t="s">
        <v>192</v>
      </c>
      <c r="E19" s="125">
        <v>480</v>
      </c>
      <c r="F19" s="126" t="s">
        <v>197</v>
      </c>
    </row>
    <row r="20" spans="1:7" s="2" customFormat="1" x14ac:dyDescent="0.25">
      <c r="A20" s="116">
        <v>44847</v>
      </c>
      <c r="B20" s="123" t="s">
        <v>215</v>
      </c>
      <c r="C20" s="124" t="s">
        <v>97</v>
      </c>
      <c r="D20" s="123" t="s">
        <v>211</v>
      </c>
      <c r="E20" s="125" t="s">
        <v>95</v>
      </c>
      <c r="F20" s="126"/>
    </row>
    <row r="21" spans="1:7" s="2" customFormat="1" ht="25" x14ac:dyDescent="0.25">
      <c r="A21" s="116">
        <v>44855</v>
      </c>
      <c r="B21" s="123" t="s">
        <v>209</v>
      </c>
      <c r="C21" s="124" t="s">
        <v>97</v>
      </c>
      <c r="D21" s="123" t="s">
        <v>210</v>
      </c>
      <c r="E21" s="125" t="s">
        <v>95</v>
      </c>
      <c r="F21" s="126"/>
    </row>
    <row r="22" spans="1:7" s="2" customFormat="1" ht="25" x14ac:dyDescent="0.25">
      <c r="A22" s="116">
        <v>44856</v>
      </c>
      <c r="B22" s="123" t="s">
        <v>205</v>
      </c>
      <c r="C22" s="124" t="s">
        <v>96</v>
      </c>
      <c r="D22" s="123" t="s">
        <v>206</v>
      </c>
      <c r="E22" s="125" t="s">
        <v>95</v>
      </c>
      <c r="F22" s="126"/>
    </row>
    <row r="23" spans="1:7" s="2" customFormat="1" x14ac:dyDescent="0.25">
      <c r="A23" s="116"/>
      <c r="B23" s="123"/>
      <c r="C23" s="124"/>
      <c r="D23" s="123"/>
      <c r="E23" s="125"/>
      <c r="F23" s="126"/>
    </row>
    <row r="24" spans="1:7" s="2" customFormat="1" x14ac:dyDescent="0.25">
      <c r="A24" s="116"/>
      <c r="B24" s="123"/>
      <c r="C24" s="124"/>
      <c r="D24" s="123"/>
      <c r="E24" s="125"/>
      <c r="F24" s="126"/>
    </row>
    <row r="25" spans="1:7" s="2" customFormat="1" x14ac:dyDescent="0.25">
      <c r="A25" s="116"/>
      <c r="B25" s="123"/>
      <c r="C25" s="124"/>
      <c r="D25" s="123"/>
      <c r="E25" s="125"/>
      <c r="F25" s="126"/>
    </row>
    <row r="26" spans="1:7" s="2" customFormat="1" x14ac:dyDescent="0.25">
      <c r="A26" s="116"/>
      <c r="B26" s="123"/>
      <c r="C26" s="124"/>
      <c r="D26" s="123"/>
      <c r="E26" s="125"/>
      <c r="F26" s="126"/>
    </row>
    <row r="27" spans="1:7" s="2" customFormat="1" x14ac:dyDescent="0.25">
      <c r="A27" s="116"/>
      <c r="B27" s="123"/>
      <c r="C27" s="124"/>
      <c r="D27" s="123"/>
      <c r="E27" s="125"/>
      <c r="F27" s="126"/>
    </row>
    <row r="28" spans="1:7" s="2" customFormat="1" x14ac:dyDescent="0.25">
      <c r="A28" s="116"/>
      <c r="B28" s="123"/>
      <c r="C28" s="124"/>
      <c r="D28" s="123"/>
      <c r="E28" s="125"/>
      <c r="F28" s="126"/>
    </row>
    <row r="29" spans="1:7" s="2" customFormat="1" x14ac:dyDescent="0.25">
      <c r="A29" s="116"/>
      <c r="B29" s="123"/>
      <c r="C29" s="124"/>
      <c r="D29" s="123"/>
      <c r="E29" s="125"/>
      <c r="F29" s="126"/>
    </row>
    <row r="30" spans="1:7" s="2" customFormat="1" hidden="1" x14ac:dyDescent="0.25">
      <c r="A30" s="96"/>
      <c r="B30" s="101"/>
      <c r="C30" s="103"/>
      <c r="D30" s="101"/>
      <c r="E30" s="104"/>
      <c r="F30" s="102"/>
    </row>
    <row r="31" spans="1:7" ht="34.5" customHeight="1" x14ac:dyDescent="0.25">
      <c r="A31" s="111" t="s">
        <v>158</v>
      </c>
      <c r="B31" s="112" t="s">
        <v>159</v>
      </c>
      <c r="C31" s="113">
        <f>C32+C33</f>
        <v>11</v>
      </c>
      <c r="D31" s="114" t="str">
        <f>IF(SUBTOTAL(3,C11:C30)=SUBTOTAL(103,C11:C30),'Summary and sign-off'!$A$48,'Summary and sign-off'!$A$49)</f>
        <v>Check - there are no hidden rows with data</v>
      </c>
      <c r="E31" s="143" t="str">
        <f>IF('Summary and sign-off'!F60='Summary and sign-off'!F54,'Summary and sign-off'!A52,'Summary and sign-off'!A50)</f>
        <v>Check - each entry provides sufficient information</v>
      </c>
      <c r="F31" s="143"/>
      <c r="G31" s="2"/>
    </row>
    <row r="32" spans="1:7" ht="25.5" customHeight="1" x14ac:dyDescent="0.35">
      <c r="A32" s="55"/>
      <c r="B32" s="56" t="s">
        <v>96</v>
      </c>
      <c r="C32" s="57">
        <f>COUNTIF(C11:C30,'Summary and sign-off'!A45)</f>
        <v>2</v>
      </c>
      <c r="D32" s="14"/>
      <c r="E32" s="15"/>
      <c r="F32" s="16"/>
    </row>
    <row r="33" spans="1:6" ht="25.5" customHeight="1" x14ac:dyDescent="0.35">
      <c r="A33" s="55"/>
      <c r="B33" s="56" t="s">
        <v>97</v>
      </c>
      <c r="C33" s="57">
        <f>COUNTIF(C11:C30,'Summary and sign-off'!A46)</f>
        <v>9</v>
      </c>
      <c r="D33" s="14"/>
      <c r="E33" s="15"/>
      <c r="F33" s="16"/>
    </row>
    <row r="34" spans="1:6" ht="13" x14ac:dyDescent="0.3">
      <c r="A34" s="17"/>
      <c r="B34" s="18"/>
      <c r="C34" s="17"/>
      <c r="D34" s="19"/>
      <c r="E34" s="19"/>
      <c r="F34" s="17"/>
    </row>
    <row r="35" spans="1:6" ht="13" x14ac:dyDescent="0.3">
      <c r="A35" s="18" t="s">
        <v>148</v>
      </c>
      <c r="B35" s="18"/>
      <c r="C35" s="18"/>
      <c r="D35" s="18"/>
      <c r="E35" s="18"/>
      <c r="F35" s="18"/>
    </row>
    <row r="36" spans="1:6" ht="12.65" customHeight="1" x14ac:dyDescent="0.25">
      <c r="A36" s="20" t="s">
        <v>127</v>
      </c>
      <c r="B36" s="17"/>
      <c r="C36" s="17"/>
      <c r="D36" s="17"/>
      <c r="E36" s="17"/>
    </row>
    <row r="37" spans="1:6" ht="13" x14ac:dyDescent="0.3">
      <c r="A37" s="20" t="s">
        <v>79</v>
      </c>
      <c r="B37" s="19"/>
      <c r="C37" s="17"/>
      <c r="D37" s="17"/>
      <c r="E37" s="17"/>
      <c r="F37" s="17"/>
    </row>
    <row r="38" spans="1:6" ht="13" x14ac:dyDescent="0.3">
      <c r="A38" s="20" t="s">
        <v>160</v>
      </c>
      <c r="B38" s="21"/>
      <c r="C38" s="21"/>
      <c r="D38" s="21"/>
      <c r="E38" s="21"/>
      <c r="F38" s="21"/>
    </row>
    <row r="39" spans="1:6" ht="12.75" customHeight="1" x14ac:dyDescent="0.25">
      <c r="A39" s="20" t="s">
        <v>161</v>
      </c>
      <c r="B39" s="17"/>
      <c r="C39" s="17"/>
      <c r="D39" s="17"/>
      <c r="E39" s="17"/>
      <c r="F39" s="17"/>
    </row>
    <row r="40" spans="1:6" ht="13" customHeight="1" x14ac:dyDescent="0.25">
      <c r="A40" s="20" t="s">
        <v>162</v>
      </c>
      <c r="B40" s="17"/>
      <c r="C40" s="17"/>
      <c r="D40" s="17"/>
      <c r="E40" s="17"/>
      <c r="F40" s="17"/>
    </row>
    <row r="41" spans="1:6" x14ac:dyDescent="0.25">
      <c r="A41" s="20" t="s">
        <v>163</v>
      </c>
      <c r="C41" s="17"/>
      <c r="D41" s="17"/>
      <c r="E41" s="17"/>
      <c r="F41" s="17"/>
    </row>
    <row r="42" spans="1:6" ht="12.75" customHeight="1" x14ac:dyDescent="0.25">
      <c r="A42" s="20" t="s">
        <v>142</v>
      </c>
      <c r="B42" s="20"/>
      <c r="C42" s="22"/>
      <c r="D42" s="22"/>
      <c r="E42" s="22"/>
      <c r="F42" s="22"/>
    </row>
    <row r="43" spans="1:6" ht="12.75" customHeight="1" x14ac:dyDescent="0.25">
      <c r="A43" s="20"/>
      <c r="B43" s="20"/>
      <c r="C43" s="22"/>
      <c r="D43" s="22"/>
      <c r="E43" s="22"/>
      <c r="F43" s="22"/>
    </row>
    <row r="44" spans="1:6" ht="12.75" hidden="1" customHeight="1" x14ac:dyDescent="0.25">
      <c r="A44" s="20"/>
      <c r="B44" s="20"/>
      <c r="C44" s="22"/>
      <c r="D44" s="22"/>
      <c r="E44" s="22"/>
      <c r="F44" s="22"/>
    </row>
    <row r="47" spans="1:6" ht="13" hidden="1" x14ac:dyDescent="0.3">
      <c r="A47" s="18"/>
      <c r="B47" s="18"/>
      <c r="C47" s="18"/>
      <c r="D47" s="18"/>
      <c r="E47" s="18"/>
      <c r="F47" s="18"/>
    </row>
    <row r="48" spans="1:6" ht="13" hidden="1" x14ac:dyDescent="0.3">
      <c r="A48" s="18"/>
      <c r="B48" s="18"/>
      <c r="C48" s="18"/>
      <c r="D48" s="18"/>
      <c r="E48" s="18"/>
      <c r="F48" s="18"/>
    </row>
    <row r="49" spans="1:6" ht="13" hidden="1" x14ac:dyDescent="0.3">
      <c r="A49" s="18"/>
      <c r="B49" s="18"/>
      <c r="C49" s="18"/>
      <c r="D49" s="18"/>
      <c r="E49" s="18"/>
      <c r="F49" s="18"/>
    </row>
    <row r="50" spans="1:6" ht="13" hidden="1" x14ac:dyDescent="0.3">
      <c r="A50" s="18"/>
      <c r="B50" s="18"/>
      <c r="C50" s="18"/>
      <c r="D50" s="18"/>
      <c r="E50" s="18"/>
      <c r="F50" s="18"/>
    </row>
    <row r="51" spans="1:6" ht="13" hidden="1" x14ac:dyDescent="0.3">
      <c r="A51" s="18"/>
      <c r="B51" s="18"/>
      <c r="C51" s="18"/>
      <c r="D51" s="18"/>
      <c r="E51" s="18"/>
      <c r="F51" s="18"/>
    </row>
  </sheetData>
  <sheetProtection formatCells="0" insertRows="0" deleteRows="0"/>
  <dataConsolidate/>
  <mergeCells count="10">
    <mergeCell ref="E31:F31"/>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0"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A14 A15:A18 A19:A21 A22 A23 A24 A25 A26 A27 A28 A29"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5"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C11:C30</xm:sqref>
        </x14:dataValidation>
        <x14:dataValidation type="list" errorStyle="information" operator="greaterThan" allowBlank="1" showInputMessage="1" prompt="Provide specific $ value if possible" xr:uid="{00000000-0002-0000-0500-000003000000}">
          <x14:formula1>
            <xm:f>'Summary and sign-off'!$A$39:$A$44</xm:f>
          </x14:formula1>
          <xm:sqref>E11:E30</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Document" ma:contentTypeID="0x010100908B0B44C622074BB409028816D99B88" ma:contentTypeVersion="85" ma:contentTypeDescription="Create a new document." ma:contentTypeScope="" ma:versionID="09f2826081376b95b1bcf3d27c901ca7">
  <xsd:schema xmlns:xsd="http://www.w3.org/2001/XMLSchema" xmlns:xs="http://www.w3.org/2001/XMLSchema" xmlns:p="http://schemas.microsoft.com/office/2006/metadata/properties" xmlns:ns2="4f9c820c-e7e2-444d-97ee-45f2b3485c1d" xmlns:ns3="15ffb055-6eb4-45a1-bc20-bf2ac0d420da" xmlns:ns4="725c79e5-42ce-4aa0-ac78-b6418001f0d2" xmlns:ns5="c91a514c-9034-4fa3-897a-8352025b26ed" xmlns:ns6="48612c75-673b-4803-b101-3792e6ea3511" xmlns:ns7="47e38dda-aca0-4371-b2d7-13afeeb71ead" targetNamespace="http://schemas.microsoft.com/office/2006/metadata/properties" ma:root="true" ma:fieldsID="df129c9b3e2d11e538d834fa91d2495b" ns2:_="" ns3:_="" ns4:_="" ns5:_="" ns6:_="" ns7:_="">
    <xsd:import namespace="4f9c820c-e7e2-444d-97ee-45f2b3485c1d"/>
    <xsd:import namespace="15ffb055-6eb4-45a1-bc20-bf2ac0d420da"/>
    <xsd:import namespace="725c79e5-42ce-4aa0-ac78-b6418001f0d2"/>
    <xsd:import namespace="c91a514c-9034-4fa3-897a-8352025b26ed"/>
    <xsd:import namespace="48612c75-673b-4803-b101-3792e6ea3511"/>
    <xsd:import namespace="47e38dda-aca0-4371-b2d7-13afeeb71ead"/>
    <xsd:element name="properties">
      <xsd:complexType>
        <xsd:sequence>
          <xsd:element name="documentManagement">
            <xsd:complexType>
              <xsd:all>
                <xsd:element ref="ns2:DocumentType" minOccurs="0"/>
                <xsd:element ref="ns3:KeyWords" minOccurs="0"/>
                <xsd:element ref="ns2:Narrative" minOccurs="0"/>
                <xsd:element ref="ns3:SecurityClassification" minOccurs="0"/>
                <xsd:element ref="ns2:Subactivity" minOccurs="0"/>
                <xsd:element ref="ns2:Case" minOccurs="0"/>
                <xsd:element ref="ns2:RelatedPeople" minOccurs="0"/>
                <xsd:element ref="ns2:CategoryName" minOccurs="0"/>
                <xsd:element ref="ns2:CategoryValue" minOccurs="0"/>
                <xsd:element ref="ns2:BusinessValue" minOccurs="0"/>
                <xsd:element ref="ns2:FunctionGroup" minOccurs="0"/>
                <xsd:element ref="ns2:Function" minOccurs="0"/>
                <xsd:element ref="ns2:PRAType" minOccurs="0"/>
                <xsd:element ref="ns2:PRADate1" minOccurs="0"/>
                <xsd:element ref="ns2:PRADate2" minOccurs="0"/>
                <xsd:element ref="ns2:PRADate3" minOccurs="0"/>
                <xsd:element ref="ns2:PRADateDisposal" minOccurs="0"/>
                <xsd:element ref="ns2:PRADateTrigger" minOccurs="0"/>
                <xsd:element ref="ns2:PRAText1" minOccurs="0"/>
                <xsd:element ref="ns2:PRAText2" minOccurs="0"/>
                <xsd:element ref="ns2:PRAText3" minOccurs="0"/>
                <xsd:element ref="ns2:PRAText4" minOccurs="0"/>
                <xsd:element ref="ns2:PRAText5" minOccurs="0"/>
                <xsd:element ref="ns2:AggregationStatus" minOccurs="0"/>
                <xsd:element ref="ns2:Project" minOccurs="0"/>
                <xsd:element ref="ns2:Activity" minOccurs="0"/>
                <xsd:element ref="ns4:AggregationNarrative" minOccurs="0"/>
                <xsd:element ref="ns5:Channel" minOccurs="0"/>
                <xsd:element ref="ns5:Team" minOccurs="0"/>
                <xsd:element ref="ns5:Level2" minOccurs="0"/>
                <xsd:element ref="ns5:Level3" minOccurs="0"/>
                <xsd:element ref="ns5:Year" minOccurs="0"/>
                <xsd:element ref="ns6:SFID" minOccurs="0"/>
                <xsd:element ref="ns7:MediaServiceMetadata" minOccurs="0"/>
                <xsd:element ref="ns7:MediaServiceFastMetadata" minOccurs="0"/>
                <xsd:element ref="ns6:SFLink" minOccurs="0"/>
                <xsd:element ref="ns6:TestColumn" minOccurs="0"/>
                <xsd:element ref="ns6:SFStatus" minOccurs="0"/>
                <xsd:element ref="ns7:MediaServiceAutoKeyPoints" minOccurs="0"/>
                <xsd:element ref="ns7:MediaServiceKeyPoints" minOccurs="0"/>
                <xsd:element ref="ns6:PersonName" minOccurs="0"/>
                <xsd:element ref="ns7:MediaServiceAutoTags" minOccurs="0"/>
                <xsd:element ref="ns7:MediaServiceGenerationTime" minOccurs="0"/>
                <xsd:element ref="ns7:MediaServiceEventHashCode" minOccurs="0"/>
                <xsd:element ref="ns7:MediaServiceOCR" minOccurs="0"/>
                <xsd:element ref="ns7:MediaServiceDateTaken" minOccurs="0"/>
                <xsd:element ref="ns7:MediaServiceLocation" minOccurs="0"/>
                <xsd:element ref="ns6:SharedWithUsers" minOccurs="0"/>
                <xsd:element ref="ns6:SharedWithDetails" minOccurs="0"/>
                <xsd:element ref="ns7:MediaLengthInSeconds" minOccurs="0"/>
                <xsd:element ref="ns7:lcf76f155ced4ddcb4097134ff3c332f" minOccurs="0"/>
                <xsd:element ref="ns6:TaxCatchAll" minOccurs="0"/>
                <xsd:element ref="ns7:MediaServiceObjectDetectorVersions" minOccurs="0"/>
                <xsd:element ref="ns7:CurrentEmployee"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DocumentType" ma:index="8" nillable="true" ma:displayName="Document Type" ma:format="Dropdown" ma:hidden="true" ma:internalName="DocumentType">
      <xsd:simpleType>
        <xsd:restriction base="dms:Choice">
          <xsd:enumeration value="APPLICATION, certificate, consent related"/>
          <xsd:enumeration value="CONTRACT, Variation, Agreement"/>
          <xsd:enumeration value="CORRESPONDENCE"/>
          <xsd:enumeration value="DRAWING, Plan, Map"/>
          <xsd:enumeration value="EMPLOYMENT related"/>
          <xsd:enumeration value="FINANCIAL related"/>
          <xsd:enumeration value="KNOWLEDGE article"/>
          <xsd:enumeration value="MEETING related"/>
          <xsd:enumeration value="MEMO, Filenote, Email"/>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Bylaw, procedure"/>
          <xsd:enumeration value="SERVICE REQUEST related"/>
          <xsd:enumeration value="SPECIFICATION or standard"/>
          <xsd:enumeration value="SUPPLIER PRODUCT Info"/>
          <xsd:enumeration value="TEMPLATE, Checklist or Form"/>
        </xsd:restriction>
      </xsd:simpleType>
    </xsd:element>
    <xsd:element name="Narrative" ma:index="10" nillable="true" ma:displayName="Narrative" ma:hidden="true" ma:internalName="Narrative" ma:readOnly="false">
      <xsd:simpleType>
        <xsd:restriction base="dms:Note"/>
      </xsd:simpleType>
    </xsd:element>
    <xsd:element name="Subactivity" ma:index="12" nillable="true" ma:displayName="Subactivity" ma:default="NA" ma:hidden="true" ma:internalName="Subactivity" ma:readOnly="false">
      <xsd:simpleType>
        <xsd:restriction base="dms:Text">
          <xsd:maxLength value="255"/>
        </xsd:restriction>
      </xsd:simpleType>
    </xsd:element>
    <xsd:element name="Case" ma:index="13" nillable="true" ma:displayName="Person" ma:default="NA" ma:internalName="Case">
      <xsd:simpleType>
        <xsd:restriction base="dms:Text">
          <xsd:maxLength value="255"/>
        </xsd:restriction>
      </xsd:simpleType>
    </xsd:element>
    <xsd:element name="RelatedPeople" ma:index="14" nillable="true" ma:displayName="Related People" ma:hidden="true" ma:list="UserInfo"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tegoryName" ma:index="15" nillable="true" ma:displayName="Category 1" ma:default="NA" ma:hidden="true" ma:internalName="CategoryName" ma:readOnly="false">
      <xsd:simpleType>
        <xsd:restriction base="dms:Text">
          <xsd:maxLength value="255"/>
        </xsd:restriction>
      </xsd:simpleType>
    </xsd:element>
    <xsd:element name="CategoryValue" ma:index="16" nillable="true" ma:displayName="Category 2" ma:default="NA" ma:hidden="true" ma:internalName="CategoryValue" ma:readOnly="false">
      <xsd:simpleType>
        <xsd:restriction base="dms:Text">
          <xsd:maxLength value="255"/>
        </xsd:restriction>
      </xsd:simpleType>
    </xsd:element>
    <xsd:element name="BusinessValue" ma:index="17" nillable="true" ma:displayName="Business Value" ma:default="NA" ma:internalName="BusinessValue" ma:readOnly="false">
      <xsd:simpleType>
        <xsd:restriction base="dms:Text">
          <xsd:maxLength value="255"/>
        </xsd:restriction>
      </xsd:simpleType>
    </xsd:element>
    <xsd:element name="FunctionGroup" ma:index="18" nillable="true" ma:displayName="Function Group" ma:default="NA" ma:hidden="true" ma:internalName="FunctionGroup" ma:readOnly="false">
      <xsd:simpleType>
        <xsd:restriction base="dms:Text">
          <xsd:maxLength value="255"/>
        </xsd:restriction>
      </xsd:simpleType>
    </xsd:element>
    <xsd:element name="Function" ma:index="19" nillable="true" ma:displayName="Function" ma:default="Personal Files" ma:hidden="true" ma:internalName="Function" ma:readOnly="false">
      <xsd:simpleType>
        <xsd:restriction base="dms:Text">
          <xsd:maxLength value="255"/>
        </xsd:restriction>
      </xsd:simpleType>
    </xsd:element>
    <xsd:element name="PRAType" ma:index="20" nillable="true" ma:displayName="PRA Type" ma:default="Doc" ma:hidden="true" ma:internalName="PRAType" ma:readOnly="false">
      <xsd:simpleType>
        <xsd:restriction base="dms:Text">
          <xsd:maxLength value="255"/>
        </xsd:restriction>
      </xsd:simpleType>
    </xsd:element>
    <xsd:element name="PRADate1" ma:index="21" nillable="true" ma:displayName="PRA Date 1" ma:format="DateOnly" ma:hidden="true" ma:internalName="PRADate1" ma:readOnly="false">
      <xsd:simpleType>
        <xsd:restriction base="dms:DateTime"/>
      </xsd:simpleType>
    </xsd:element>
    <xsd:element name="PRADate2" ma:index="22" nillable="true" ma:displayName="PRA Date 2" ma:format="DateOnly" ma:hidden="true" ma:internalName="PRADate2" ma:readOnly="false">
      <xsd:simpleType>
        <xsd:restriction base="dms:DateTime"/>
      </xsd:simpleType>
    </xsd:element>
    <xsd:element name="PRADate3" ma:index="23" nillable="true" ma:displayName="PRA Date 3" ma:format="DateOnly" ma:hidden="true" ma:internalName="PRADate3" ma:readOnly="false">
      <xsd:simpleType>
        <xsd:restriction base="dms:DateTime"/>
      </xsd:simpleType>
    </xsd:element>
    <xsd:element name="PRADateDisposal" ma:index="24" nillable="true" ma:displayName="PRA Date Disposal" ma:format="DateOnly" ma:hidden="true" ma:internalName="PRADateDisposal" ma:readOnly="false">
      <xsd:simpleType>
        <xsd:restriction base="dms:DateTime"/>
      </xsd:simpleType>
    </xsd:element>
    <xsd:element name="PRADateTrigger" ma:index="25" nillable="true" ma:displayName="PRA Date Trigger" ma:format="DateOnly" ma:hidden="true" ma:internalName="PRADateTrigger" ma:readOnly="false">
      <xsd:simpleType>
        <xsd:restriction base="dms:DateTime"/>
      </xsd:simpleType>
    </xsd:element>
    <xsd:element name="PRAText1" ma:index="26" nillable="true" ma:displayName="PRA Text 1" ma:hidden="true" ma:internalName="PRAText1" ma:readOnly="false">
      <xsd:simpleType>
        <xsd:restriction base="dms:Text">
          <xsd:maxLength value="255"/>
        </xsd:restriction>
      </xsd:simpleType>
    </xsd:element>
    <xsd:element name="PRAText2" ma:index="27" nillable="true" ma:displayName="PRA Text 2" ma:hidden="true" ma:internalName="PRAText2" ma:readOnly="false">
      <xsd:simpleType>
        <xsd:restriction base="dms:Text">
          <xsd:maxLength value="255"/>
        </xsd:restriction>
      </xsd:simpleType>
    </xsd:element>
    <xsd:element name="PRAText3" ma:index="28" nillable="true" ma:displayName="PRA Text 3" ma:hidden="true" ma:internalName="PRAText3" ma:readOnly="false">
      <xsd:simpleType>
        <xsd:restriction base="dms:Text">
          <xsd:maxLength value="255"/>
        </xsd:restriction>
      </xsd:simpleType>
    </xsd:element>
    <xsd:element name="PRAText4" ma:index="29" nillable="true" ma:displayName="PRA Text 4" ma:hidden="true" ma:internalName="PRAText4" ma:readOnly="false">
      <xsd:simpleType>
        <xsd:restriction base="dms:Text">
          <xsd:maxLength value="255"/>
        </xsd:restriction>
      </xsd:simpleType>
    </xsd:element>
    <xsd:element name="PRAText5" ma:index="30" nillable="true" ma:displayName="PRA Text 5" ma:hidden="true" ma:internalName="PRAText5" ma:readOnly="false">
      <xsd:simpleType>
        <xsd:restriction base="dms:Text">
          <xsd:maxLength value="255"/>
        </xsd:restriction>
      </xsd:simpleType>
    </xsd:element>
    <xsd:element name="AggregationStatus" ma:index="31" nillable="true" ma:displayName="Aggregation Status" ma:default="Normal" ma:format="Dropdown" ma:hidden="true" ma:internalName="AggregationStatus">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Project" ma:index="32" nillable="true" ma:displayName="Project" ma:default="NA" ma:hidden="true" ma:internalName="Project" ma:readOnly="false">
      <xsd:simpleType>
        <xsd:restriction base="dms:Text">
          <xsd:maxLength value="255"/>
        </xsd:restriction>
      </xsd:simpleType>
    </xsd:element>
    <xsd:element name="Activity" ma:index="33" nillable="true" ma:displayName="Activity" ma:default="My MCH OneDrive" ma:hidden="true" ma:internalName="Activit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b055-6eb4-45a1-bc20-bf2ac0d420da" elementFormDefault="qualified">
    <xsd:import namespace="http://schemas.microsoft.com/office/2006/documentManagement/types"/>
    <xsd:import namespace="http://schemas.microsoft.com/office/infopath/2007/PartnerControls"/>
    <xsd:element name="KeyWords" ma:index="9" nillable="true" ma:displayName="Key Words" ma:hidden="true" ma:internalName="KeyWords" ma:readOnly="false">
      <xsd:simpleType>
        <xsd:restriction base="dms:Note"/>
      </xsd:simpleType>
    </xsd:element>
    <xsd:element name="SecurityClassification" ma:index="11" nillable="true" ma:displayName="Security Classification" ma:format="Dropdown" ma:hidden="true" ma:internalName="SecurityClassification">
      <xsd:simpleType>
        <xsd:restriction base="dms:Choice">
          <xsd:enumeration value="Confidential"/>
          <xsd:enumeration value="Restricted"/>
          <xsd:enumeration value="Un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34" nillable="true" ma:displayName="Aggregation Narrative" ma:hidden="true" ma:internalName="AggregationNarrativ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1a514c-9034-4fa3-897a-8352025b26ed" elementFormDefault="qualified">
    <xsd:import namespace="http://schemas.microsoft.com/office/2006/documentManagement/types"/>
    <xsd:import namespace="http://schemas.microsoft.com/office/infopath/2007/PartnerControls"/>
    <xsd:element name="Channel" ma:index="35" nillable="true" ma:displayName="Channel" ma:default="NA" ma:hidden="true" ma:internalName="Channel" ma:readOnly="false">
      <xsd:simpleType>
        <xsd:restriction base="dms:Text">
          <xsd:maxLength value="255"/>
        </xsd:restriction>
      </xsd:simpleType>
    </xsd:element>
    <xsd:element name="Team" ma:index="36" nillable="true" ma:displayName="Team" ma:default="NA" ma:hidden="true" ma:internalName="Team" ma:readOnly="false">
      <xsd:simpleType>
        <xsd:restriction base="dms:Text">
          <xsd:maxLength value="255"/>
        </xsd:restriction>
      </xsd:simpleType>
    </xsd:element>
    <xsd:element name="Level2" ma:index="37" nillable="true" ma:displayName="Level2" ma:hidden="true" ma:internalName="Level2" ma:readOnly="false">
      <xsd:simpleType>
        <xsd:restriction base="dms:Text">
          <xsd:maxLength value="255"/>
        </xsd:restriction>
      </xsd:simpleType>
    </xsd:element>
    <xsd:element name="Level3" ma:index="38" nillable="true" ma:displayName="Level3" ma:hidden="true" ma:internalName="Level3" ma:readOnly="false">
      <xsd:simpleType>
        <xsd:restriction base="dms:Text">
          <xsd:maxLength value="255"/>
        </xsd:restriction>
      </xsd:simpleType>
    </xsd:element>
    <xsd:element name="Year" ma:index="39" nillable="true" ma:displayName="Year" ma:default="NA" ma:hidden="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612c75-673b-4803-b101-3792e6ea3511" elementFormDefault="qualified">
    <xsd:import namespace="http://schemas.microsoft.com/office/2006/documentManagement/types"/>
    <xsd:import namespace="http://schemas.microsoft.com/office/infopath/2007/PartnerControls"/>
    <xsd:element name="SFID" ma:index="40" nillable="true" ma:displayName="SFID" ma:default="NA" ma:hidden="true" ma:internalName="SFID" ma:readOnly="false">
      <xsd:simpleType>
        <xsd:restriction base="dms:Text">
          <xsd:maxLength value="255"/>
        </xsd:restriction>
      </xsd:simpleType>
    </xsd:element>
    <xsd:element name="SFLink" ma:index="43" nillable="true" ma:displayName="Link" ma:default="NA" ma:hidden="true" ma:internalName="SFLink" ma:readOnly="false">
      <xsd:simpleType>
        <xsd:restriction base="dms:Text">
          <xsd:maxLength value="255"/>
        </xsd:restriction>
      </xsd:simpleType>
    </xsd:element>
    <xsd:element name="TestColumn" ma:index="44" nillable="true" ma:displayName="TestColumn" ma:format="Dropdown" ma:internalName="TestColumn">
      <xsd:simpleType>
        <xsd:union memberTypes="dms:Text">
          <xsd:simpleType>
            <xsd:restriction base="dms:Choice">
              <xsd:enumeration value="Folder One"/>
              <xsd:enumeration value="Folder Two"/>
              <xsd:enumeration value="Folder Three"/>
            </xsd:restriction>
          </xsd:simpleType>
        </xsd:union>
      </xsd:simpleType>
    </xsd:element>
    <xsd:element name="SFStatus" ma:index="45" nillable="true" ma:displayName="Library" ma:default="Documents" ma:hidden="true" ma:internalName="SFStatus" ma:readOnly="false">
      <xsd:simpleType>
        <xsd:restriction base="dms:Text">
          <xsd:maxLength value="255"/>
        </xsd:restriction>
      </xsd:simpleType>
    </xsd:element>
    <xsd:element name="PersonName" ma:index="48" nillable="true" ma:displayName="Person Name" ma:default="NA" ma:hidden="true" ma:internalName="PersonName" ma:readOnly="false">
      <xsd:simpleType>
        <xsd:restriction base="dms:Text">
          <xsd:maxLength value="255"/>
        </xsd:restriction>
      </xsd:simpleType>
    </xsd:element>
    <xsd:element name="SharedWithUsers" ma:index="5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6" nillable="true" ma:displayName="Shared With Details" ma:internalName="SharedWithDetails" ma:readOnly="true">
      <xsd:simpleType>
        <xsd:restriction base="dms:Note">
          <xsd:maxLength value="255"/>
        </xsd:restriction>
      </xsd:simpleType>
    </xsd:element>
    <xsd:element name="TaxCatchAll" ma:index="60" nillable="true" ma:displayName="Taxonomy Catch All Column" ma:hidden="true" ma:list="{cc8011af-c185-4466-a88f-828395643ca3}" ma:internalName="TaxCatchAll" ma:showField="CatchAllData" ma:web="48612c75-673b-4803-b101-3792e6ea351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7e38dda-aca0-4371-b2d7-13afeeb71ead" elementFormDefault="qualified">
    <xsd:import namespace="http://schemas.microsoft.com/office/2006/documentManagement/types"/>
    <xsd:import namespace="http://schemas.microsoft.com/office/infopath/2007/PartnerControls"/>
    <xsd:element name="MediaServiceMetadata" ma:index="41" nillable="true" ma:displayName="MediaServiceMetadata" ma:hidden="true" ma:internalName="MediaServiceMetadata" ma:readOnly="true">
      <xsd:simpleType>
        <xsd:restriction base="dms:Note"/>
      </xsd:simpleType>
    </xsd:element>
    <xsd:element name="MediaServiceFastMetadata" ma:index="42" nillable="true" ma:displayName="MediaServiceFastMetadata" ma:hidden="true" ma:internalName="MediaServiceFastMetadata" ma:readOnly="true">
      <xsd:simpleType>
        <xsd:restriction base="dms:Note"/>
      </xsd:simpleType>
    </xsd:element>
    <xsd:element name="MediaServiceAutoKeyPoints" ma:index="46" nillable="true" ma:displayName="MediaServiceAutoKeyPoints" ma:hidden="true" ma:internalName="MediaServiceAutoKeyPoints" ma:readOnly="true">
      <xsd:simpleType>
        <xsd:restriction base="dms:Note"/>
      </xsd:simpleType>
    </xsd:element>
    <xsd:element name="MediaServiceKeyPoints" ma:index="47" nillable="true" ma:displayName="KeyPoints" ma:internalName="MediaServiceKeyPoints" ma:readOnly="true">
      <xsd:simpleType>
        <xsd:restriction base="dms:Note">
          <xsd:maxLength value="255"/>
        </xsd:restriction>
      </xsd:simpleType>
    </xsd:element>
    <xsd:element name="MediaServiceAutoTags" ma:index="49" nillable="true" ma:displayName="Tags" ma:internalName="MediaServiceAutoTags" ma:readOnly="true">
      <xsd:simpleType>
        <xsd:restriction base="dms:Text"/>
      </xsd:simpleType>
    </xsd:element>
    <xsd:element name="MediaServiceGenerationTime" ma:index="50" nillable="true" ma:displayName="MediaServiceGenerationTime" ma:hidden="true" ma:internalName="MediaServiceGenerationTime" ma:readOnly="true">
      <xsd:simpleType>
        <xsd:restriction base="dms:Text"/>
      </xsd:simpleType>
    </xsd:element>
    <xsd:element name="MediaServiceEventHashCode" ma:index="51" nillable="true" ma:displayName="MediaServiceEventHashCode" ma:hidden="true" ma:internalName="MediaServiceEventHashCode" ma:readOnly="true">
      <xsd:simpleType>
        <xsd:restriction base="dms:Text"/>
      </xsd:simpleType>
    </xsd:element>
    <xsd:element name="MediaServiceOCR" ma:index="52" nillable="true" ma:displayName="Extracted Text" ma:internalName="MediaServiceOCR" ma:readOnly="true">
      <xsd:simpleType>
        <xsd:restriction base="dms:Note">
          <xsd:maxLength value="255"/>
        </xsd:restriction>
      </xsd:simpleType>
    </xsd:element>
    <xsd:element name="MediaServiceDateTaken" ma:index="53" nillable="true" ma:displayName="MediaServiceDateTaken" ma:hidden="true" ma:internalName="MediaServiceDateTaken" ma:readOnly="true">
      <xsd:simpleType>
        <xsd:restriction base="dms:Text"/>
      </xsd:simpleType>
    </xsd:element>
    <xsd:element name="MediaServiceLocation" ma:index="54" nillable="true" ma:displayName="Location" ma:internalName="MediaServiceLocation" ma:readOnly="true">
      <xsd:simpleType>
        <xsd:restriction base="dms:Text"/>
      </xsd:simpleType>
    </xsd:element>
    <xsd:element name="MediaLengthInSeconds" ma:index="57" nillable="true" ma:displayName="Length (seconds)" ma:internalName="MediaLengthInSeconds" ma:readOnly="true">
      <xsd:simpleType>
        <xsd:restriction base="dms:Unknown"/>
      </xsd:simpleType>
    </xsd:element>
    <xsd:element name="lcf76f155ced4ddcb4097134ff3c332f" ma:index="59" nillable="true" ma:taxonomy="true" ma:internalName="lcf76f155ced4ddcb4097134ff3c332f" ma:taxonomyFieldName="MediaServiceImageTags" ma:displayName="Image Tags" ma:readOnly="false" ma:fieldId="{5cf76f15-5ced-4ddc-b409-7134ff3c332f}" ma:taxonomyMulti="true" ma:sspId="cb528963-fe5e-4dc5-9ab0-950158a8905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61" nillable="true" ma:displayName="MediaServiceObjectDetectorVersions" ma:description="" ma:hidden="true" ma:indexed="true" ma:internalName="MediaServiceObjectDetectorVersions" ma:readOnly="true">
      <xsd:simpleType>
        <xsd:restriction base="dms:Text"/>
      </xsd:simpleType>
    </xsd:element>
    <xsd:element name="CurrentEmployee" ma:index="62" nillable="true" ma:displayName="Current Employee" ma:default="1" ma:format="Dropdown" ma:internalName="CurrentEmployee">
      <xsd:simpleType>
        <xsd:restriction base="dms:Boolean"/>
      </xsd:simpleType>
    </xsd:element>
    <xsd:element name="MediaServiceSearchProperties" ma:index="6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activity xmlns="4f9c820c-e7e2-444d-97ee-45f2b3485c1d">NA</Subactivity>
    <BusinessValue xmlns="4f9c820c-e7e2-444d-97ee-45f2b3485c1d">NA</BusinessValue>
    <PRADateDisposal xmlns="4f9c820c-e7e2-444d-97ee-45f2b3485c1d" xsi:nil="true"/>
    <lcf76f155ced4ddcb4097134ff3c332f xmlns="47e38dda-aca0-4371-b2d7-13afeeb71ead">
      <Terms xmlns="http://schemas.microsoft.com/office/infopath/2007/PartnerControls"/>
    </lcf76f155ced4ddcb4097134ff3c332f>
    <KeyWords xmlns="15ffb055-6eb4-45a1-bc20-bf2ac0d420da" xsi:nil="true"/>
    <SecurityClassification xmlns="15ffb055-6eb4-45a1-bc20-bf2ac0d420da" xsi:nil="true"/>
    <SFStatus xmlns="48612c75-673b-4803-b101-3792e6ea3511">Documents</SFStatus>
    <PRADate3 xmlns="4f9c820c-e7e2-444d-97ee-45f2b3485c1d" xsi:nil="true"/>
    <PRAText5 xmlns="4f9c820c-e7e2-444d-97ee-45f2b3485c1d" xsi:nil="true"/>
    <Level2 xmlns="c91a514c-9034-4fa3-897a-8352025b26ed" xsi:nil="true"/>
    <PersonName xmlns="48612c75-673b-4803-b101-3792e6ea3511">NA</PersonName>
    <Activity xmlns="4f9c820c-e7e2-444d-97ee-45f2b3485c1d">My MCH OneDrive</Activity>
    <TestColumn xmlns="48612c75-673b-4803-b101-3792e6ea3511" xsi:nil="true"/>
    <AggregationStatus xmlns="4f9c820c-e7e2-444d-97ee-45f2b3485c1d">Normal</AggregationStatus>
    <CategoryValue xmlns="4f9c820c-e7e2-444d-97ee-45f2b3485c1d">NA</CategoryValue>
    <PRADate2 xmlns="4f9c820c-e7e2-444d-97ee-45f2b3485c1d" xsi:nil="true"/>
    <Case xmlns="4f9c820c-e7e2-444d-97ee-45f2b3485c1d">David Kidman</Case>
    <PRAText1 xmlns="4f9c820c-e7e2-444d-97ee-45f2b3485c1d" xsi:nil="true"/>
    <PRAText4 xmlns="4f9c820c-e7e2-444d-97ee-45f2b3485c1d" xsi:nil="true"/>
    <Level3 xmlns="c91a514c-9034-4fa3-897a-8352025b26ed" xsi:nil="true"/>
    <Team xmlns="c91a514c-9034-4fa3-897a-8352025b26ed">NA</Team>
    <SFLink xmlns="48612c75-673b-4803-b101-3792e6ea3511">NA</SFLink>
    <Project xmlns="4f9c820c-e7e2-444d-97ee-45f2b3485c1d">NA</Project>
    <TaxCatchAll xmlns="48612c75-673b-4803-b101-3792e6ea3511" xsi:nil="true"/>
    <SFID xmlns="48612c75-673b-4803-b101-3792e6ea3511">NA</SFID>
    <FunctionGroup xmlns="4f9c820c-e7e2-444d-97ee-45f2b3485c1d">NA</FunctionGroup>
    <Function xmlns="4f9c820c-e7e2-444d-97ee-45f2b3485c1d">Personal Files</Function>
    <RelatedPeople xmlns="4f9c820c-e7e2-444d-97ee-45f2b3485c1d">
      <UserInfo>
        <DisplayName/>
        <AccountId xsi:nil="true"/>
        <AccountType/>
      </UserInfo>
    </RelatedPeople>
    <AggregationNarrative xmlns="725c79e5-42ce-4aa0-ac78-b6418001f0d2" xsi:nil="true"/>
    <Channel xmlns="c91a514c-9034-4fa3-897a-8352025b26ed">NA</Channel>
    <PRAType xmlns="4f9c820c-e7e2-444d-97ee-45f2b3485c1d">Doc</PRAType>
    <PRADate1 xmlns="4f9c820c-e7e2-444d-97ee-45f2b3485c1d" xsi:nil="true"/>
    <DocumentType xmlns="4f9c820c-e7e2-444d-97ee-45f2b3485c1d" xsi:nil="true"/>
    <PRAText3 xmlns="4f9c820c-e7e2-444d-97ee-45f2b3485c1d" xsi:nil="true"/>
    <Year xmlns="c91a514c-9034-4fa3-897a-8352025b26ed">NA</Year>
    <Narrative xmlns="4f9c820c-e7e2-444d-97ee-45f2b3485c1d" xsi:nil="true"/>
    <CategoryName xmlns="4f9c820c-e7e2-444d-97ee-45f2b3485c1d">NA</CategoryName>
    <PRADateTrigger xmlns="4f9c820c-e7e2-444d-97ee-45f2b3485c1d" xsi:nil="true"/>
    <CurrentEmployee xmlns="47e38dda-aca0-4371-b2d7-13afeeb71ead">true</CurrentEmployee>
    <PRAText2 xmlns="4f9c820c-e7e2-444d-97ee-45f2b3485c1d" xsi:nil="true"/>
    <SharedWithUsers xmlns="48612c75-673b-4803-b101-3792e6ea3511">
      <UserInfo>
        <DisplayName>Ken Smart</DisplayName>
        <AccountId>87</AccountId>
        <AccountType/>
      </UserInfo>
      <UserInfo>
        <DisplayName>Nehalkumar patel</DisplayName>
        <AccountId>157</AccountId>
        <AccountType/>
      </UserInfo>
    </SharedWithUsers>
  </documentManagement>
</p:properties>
</file>

<file path=customXml/itemProps1.xml><?xml version="1.0" encoding="utf-8"?>
<ds:datastoreItem xmlns:ds="http://schemas.openxmlformats.org/officeDocument/2006/customXml" ds:itemID="{DF321134-8D18-45E0-8798-44546D5FF6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9c820c-e7e2-444d-97ee-45f2b3485c1d"/>
    <ds:schemaRef ds:uri="15ffb055-6eb4-45a1-bc20-bf2ac0d420da"/>
    <ds:schemaRef ds:uri="725c79e5-42ce-4aa0-ac78-b6418001f0d2"/>
    <ds:schemaRef ds:uri="c91a514c-9034-4fa3-897a-8352025b26ed"/>
    <ds:schemaRef ds:uri="48612c75-673b-4803-b101-3792e6ea3511"/>
    <ds:schemaRef ds:uri="47e38dda-aca0-4371-b2d7-13afeeb71e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12165527-d881-4234-97f9-ee139a3f0c31"/>
    <ds:schemaRef ds:uri="http://schemas.openxmlformats.org/package/2006/metadata/core-properties"/>
    <ds:schemaRef ds:uri="http://www.w3.org/XML/1998/namespace"/>
    <ds:schemaRef ds:uri="http://purl.org/dc/terms/"/>
    <ds:schemaRef ds:uri="4f9c820c-e7e2-444d-97ee-45f2b3485c1d"/>
    <ds:schemaRef ds:uri="47e38dda-aca0-4371-b2d7-13afeeb71ead"/>
    <ds:schemaRef ds:uri="15ffb055-6eb4-45a1-bc20-bf2ac0d420da"/>
    <ds:schemaRef ds:uri="48612c75-673b-4803-b101-3792e6ea3511"/>
    <ds:schemaRef ds:uri="c91a514c-9034-4fa3-897a-8352025b26ed"/>
    <ds:schemaRef ds:uri="725c79e5-42ce-4aa0-ac78-b6418001f0d2"/>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cp:revision/>
  <cp:lastPrinted>2023-06-28T04:40:08Z</cp:lastPrinted>
  <dcterms:created xsi:type="dcterms:W3CDTF">2010-10-17T20:59:02Z</dcterms:created>
  <dcterms:modified xsi:type="dcterms:W3CDTF">2023-07-31T02:35:20Z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0x010100908B0B44C622074BB409028816D99B88</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ediaServiceImageTags">
    <vt:lpwstr/>
  </property>
</Properties>
</file>