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M:\Web Development\Corporate Site\OIA materials\CE Expenses\"/>
    </mc:Choice>
  </mc:AlternateContent>
  <xr:revisionPtr revIDLastSave="0" documentId="8_{8B07FE38-F68B-423D-AFEA-25EA1A5081A9}" xr6:coauthVersionLast="47" xr6:coauthVersionMax="47" xr10:uidLastSave="{00000000-0000-0000-0000-000000000000}"/>
  <bookViews>
    <workbookView xWindow="-110" yWindow="-110" windowWidth="19420" windowHeight="104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benefits'!$A$1:$F$63</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4" i="1" l="1"/>
  <c r="B97" i="1"/>
  <c r="C97" i="1" l="1"/>
  <c r="C19" i="1"/>
  <c r="D52" i="4"/>
  <c r="C25" i="3"/>
  <c r="C25" i="2"/>
  <c r="C114" i="1"/>
  <c r="B6" i="13" l="1"/>
  <c r="E60" i="13"/>
  <c r="C60" i="13"/>
  <c r="C54" i="4"/>
  <c r="C53" i="4"/>
  <c r="B60" i="13" l="1"/>
  <c r="B59" i="13"/>
  <c r="D59" i="13"/>
  <c r="B58" i="13"/>
  <c r="D58" i="13"/>
  <c r="D57" i="13"/>
  <c r="B57" i="13"/>
  <c r="D56" i="13"/>
  <c r="B56" i="13"/>
  <c r="D55" i="13"/>
  <c r="B55" i="13"/>
  <c r="B2" i="3"/>
  <c r="B3" i="3"/>
  <c r="B2" i="2"/>
  <c r="B3" i="2"/>
  <c r="B2" i="1"/>
  <c r="B3" i="1"/>
  <c r="F58" i="13" l="1"/>
  <c r="D25" i="2" s="1"/>
  <c r="F60" i="13"/>
  <c r="E52" i="4" s="1"/>
  <c r="F59" i="13"/>
  <c r="D25" i="3" s="1"/>
  <c r="F57" i="13"/>
  <c r="D114" i="1" s="1"/>
  <c r="F56" i="13"/>
  <c r="D97" i="1" s="1"/>
  <c r="F55" i="13"/>
  <c r="D19" i="1" s="1"/>
  <c r="C13" i="13"/>
  <c r="C12" i="13"/>
  <c r="C11" i="13"/>
  <c r="C16" i="13" l="1"/>
  <c r="C17" i="13"/>
  <c r="B5" i="4" l="1"/>
  <c r="B5" i="3"/>
  <c r="B4" i="3"/>
  <c r="B5" i="2"/>
  <c r="B4" i="2"/>
  <c r="B5" i="1"/>
  <c r="B4" i="1"/>
  <c r="C15" i="13" l="1"/>
  <c r="F12" i="13" l="1"/>
  <c r="C52" i="4"/>
  <c r="F11" i="13" s="1"/>
  <c r="F13" i="13" l="1"/>
  <c r="B17" i="13"/>
  <c r="B16" i="13"/>
  <c r="B19" i="1"/>
  <c r="B15" i="13" s="1"/>
  <c r="B25" i="3" l="1"/>
  <c r="B13" i="13" s="1"/>
  <c r="B25" i="2"/>
  <c r="B12" i="13" s="1"/>
  <c r="B11" i="13" l="1"/>
  <c r="B1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<sst xmlns="http://schemas.openxmlformats.org/spreadsheetml/2006/main" count="562" uniqueCount="294">
  <si>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</si>
  <si>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</si>
  <si>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</si>
  <si>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</si>
  <si>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</si>
  <si>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</si>
  <si>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</si>
  <si>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</si>
  <si>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</si>
  <si>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</si>
  <si>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</si>
  <si>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</si>
  <si>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</si>
  <si>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</si>
  <si>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</si>
  <si>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</si>
  <si>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</si>
  <si>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</si>
  <si>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</si>
  <si>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</si>
  <si>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</si>
  <si>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</si>
  <si>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</si>
  <si>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</si>
  <si>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</si>
  <si>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</si>
  <si>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</si>
  <si>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</si>
  <si>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</si>
  <si>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</si>
  <si>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</si>
  <si>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</si>
  <si>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</si>
  <si>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</si>
  <si>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</si>
  <si>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</si>
  <si>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</si>
  <si>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</si>
  <si>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</si>
  <si>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</si>
  <si>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</si>
  <si>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</si>
  <si>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</si>
  <si>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</si>
  <si>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</si>
  <si>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</si>
  <si>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</si>
  <si>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</si>
  <si>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</si>
  <si>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</si>
  <si>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</si>
  <si>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</si>
  <si>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</si>
  <si>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</si>
  <si>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</si>
  <si>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</si>
  <si>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</si>
  <si>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</si>
  <si>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</si>
  <si>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</si>
  <si>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</si>
  <si>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</si>
  <si>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</si>
  <si>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</si>
  <si>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</si>
  <si>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</si>
  <si>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</si>
  <si>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</si>
  <si>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</si>
  <si>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</si>
  <si>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</si>
  <si>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</si>
  <si>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</si>
  <si>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</si>
  <si>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</si>
  <si>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</si>
  <si>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</si>
  <si>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</si>
  <si>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</si>
  <si>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</si>
  <si>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</si>
  <si>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</si>
  <si>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</si>
  <si>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</si>
  <si>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</si>
  <si>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</si>
  <si>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</si>
  <si>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</si>
  <si>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</si>
  <si>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</si>
  <si>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</si>
  <si>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</si>
  <si>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</si>
  <si>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</si>
  <si>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</si>
  <si>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</si>
  <si>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</si>
  <si>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</si>
  <si>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</si>
  <si>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</si>
  <si>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</si>
  <si>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</si>
  <si>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</si>
  <si>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</si>
  <si>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</si>
  <si>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</si>
  <si>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</si>
  <si>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</si>
  <si>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</si>
  <si>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</si>
  <si>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</si>
  <si>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</si>
  <si>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</si>
  <si>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</si>
  <si>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</si>
  <si>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</si>
  <si>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</si>
  <si>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</si>
  <si>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</si>
  <si>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</si>
  <si>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</si>
  <si>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</si>
  <si>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</si>
  <si>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</si>
  <si>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</si>
  <si>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</si>
  <si>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</si>
  <si>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</si>
  <si>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</si>
  <si>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</si>
  <si>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</si>
  <si>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</si>
  <si>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</si>
  <si>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</si>
  <si>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</si>
  <si>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</si>
  <si>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</si>
  <si>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</si>
  <si>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</si>
  <si>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</si>
  <si>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</si>
  <si>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</si>
  <si>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</si>
  <si>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</si>
  <si>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</si>
  <si>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</si>
  <si>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</si>
  <si>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</si>
  <si>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</si>
  <si>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</si>
  <si>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</si>
  <si>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</si>
  <si>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</si>
  <si>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</si>
  <si>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</si>
  <si>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</si>
  <si>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</si>
  <si>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</si>
  <si>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</si>
  <si>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</si>
  <si>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</si>
  <si>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</si>
  <si>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</si>
  <si>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</si>
  <si>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</si>
  <si>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</si>
  <si>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</si>
  <si>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</si>
  <si>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</si>
  <si>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for Culture &amp; Herigate</t>
  </si>
  <si>
    <t>Ministry for Culture &amp; Heritage</t>
  </si>
  <si>
    <t>Laulu Mac Leauanae</t>
  </si>
  <si>
    <t>FIFA Womens World Cup Draw, Aotea Centre, Auckland</t>
  </si>
  <si>
    <t>CEO FIFA Womens World Cup 2023</t>
  </si>
  <si>
    <t xml:space="preserve">Powhiri FIFA Womens World Cup Draw, Aotea Centre, Auckland </t>
  </si>
  <si>
    <t>Flights</t>
  </si>
  <si>
    <t>Hotel</t>
  </si>
  <si>
    <t>Car Parking</t>
  </si>
  <si>
    <t>WGN Airport</t>
  </si>
  <si>
    <t>WGN/AKL/WGN</t>
  </si>
  <si>
    <t>21-23 October 2022</t>
  </si>
  <si>
    <t>Rental Car</t>
  </si>
  <si>
    <t>Auckland</t>
  </si>
  <si>
    <t>Akl</t>
  </si>
  <si>
    <t>Prime Minister</t>
  </si>
  <si>
    <t>NZSO Concert : Heavenly, Michael Fowler Centre, Wgtn</t>
  </si>
  <si>
    <t>CE NZSO</t>
  </si>
  <si>
    <t>2 Tickets</t>
  </si>
  <si>
    <t>Exhibition Opening: Selwyn Muru: A Life's Work, NZ Portrait Gallery, Wgtn</t>
  </si>
  <si>
    <t>NZ Portrait Gallery</t>
  </si>
  <si>
    <t>NZSO Concert : Mana Moana, Michael Fowler Centre, Wgtn</t>
  </si>
  <si>
    <t xml:space="preserve">RNZB Performance:  Venus Rising </t>
  </si>
  <si>
    <t>3-4 November 2022</t>
  </si>
  <si>
    <t>21-23 November 2022</t>
  </si>
  <si>
    <t>25-28 November 2022</t>
  </si>
  <si>
    <t>3-4 December 2022</t>
  </si>
  <si>
    <t>WGN/ROT/WGN</t>
  </si>
  <si>
    <t>Rotorua</t>
  </si>
  <si>
    <t>Opening Night NZ Opera: Ihitai 'Avei'a Star Navigator, Te Rauparaha Arena, Porirura</t>
  </si>
  <si>
    <t>NZ Opera</t>
  </si>
  <si>
    <t>The Art of Black Grace, Wynard Wuarter, Akl</t>
  </si>
  <si>
    <t xml:space="preserve">Black Grace </t>
  </si>
  <si>
    <t>Official Opening: Secrets of Stonehenge, Akl Museum</t>
  </si>
  <si>
    <t>Auckland Museum</t>
  </si>
  <si>
    <t>Inaugural NZSO Speakers Series, Banquet Hall, Parliament</t>
  </si>
  <si>
    <t>NZSO</t>
  </si>
  <si>
    <t>Uber</t>
  </si>
  <si>
    <t>Home/WGN Airport</t>
  </si>
  <si>
    <t>Parking</t>
  </si>
  <si>
    <t>Auckland CBD</t>
  </si>
  <si>
    <t>Britomark, AKL</t>
  </si>
  <si>
    <t>Screening:  Avatar: The Way of Water, Park Road Post Cinema, Miramar</t>
  </si>
  <si>
    <t>NZ Film Comission &amp; 880 Productions</t>
  </si>
  <si>
    <t>1 Box Macarons</t>
  </si>
  <si>
    <t>Tregaskis Brown, Wellington</t>
  </si>
  <si>
    <t>Shared with staff</t>
  </si>
  <si>
    <t>Book:  Inside the Antarctic Huts of Scott &amp; Shackleton</t>
  </si>
  <si>
    <t>NZ Antartic Heritage Trust</t>
  </si>
  <si>
    <t>Book: Book: Declaration A Pacific Feminist Agenda Ane Tonga</t>
  </si>
  <si>
    <t>Pacific Connection Team, PACREG</t>
  </si>
  <si>
    <t>8-10 December 2022</t>
  </si>
  <si>
    <t xml:space="preserve">Rental Car </t>
  </si>
  <si>
    <t>16-17 January 2023</t>
  </si>
  <si>
    <t>WGN/HAM/WGN</t>
  </si>
  <si>
    <t>Hamilton</t>
  </si>
  <si>
    <t>2-6 February 2023</t>
  </si>
  <si>
    <t>WGN/Kerikeri/WGN</t>
  </si>
  <si>
    <t>Waitangi</t>
  </si>
  <si>
    <t>Bay of Islands</t>
  </si>
  <si>
    <t>Parking WGN Airport</t>
  </si>
  <si>
    <t>Opening of Mataaho Collective, Te Papa</t>
  </si>
  <si>
    <t>Te Papa</t>
  </si>
  <si>
    <t>Raru e Maruakaita &amp; The Veil, both presented at BATS Theatre</t>
  </si>
  <si>
    <t>BATS Theatre</t>
  </si>
  <si>
    <t>2 Tickets to each performance</t>
  </si>
  <si>
    <t>17-23 February 2023</t>
  </si>
  <si>
    <t>Play-off Tournament for FIFA Women's World Cup Australia &amp; NZ</t>
  </si>
  <si>
    <t>FIFA Women's World Cup CEO</t>
  </si>
  <si>
    <t>Antarctic Heritage Trust Dinner, Parliament</t>
  </si>
  <si>
    <t xml:space="preserve">Antarctic Heritage Trust </t>
  </si>
  <si>
    <t>2023 Ensemble Sangineto New Zealand Tour</t>
  </si>
  <si>
    <t>Ambassador of Italy to NZ</t>
  </si>
  <si>
    <t>Bill Withers Social Club, Auckland Town Hall</t>
  </si>
  <si>
    <t>Auckland Arts Festival 2023</t>
  </si>
  <si>
    <t>Taipurakau, Aotea Square</t>
  </si>
  <si>
    <t>Revisor, Kiri Te Kanawa Theatre, Auckland</t>
  </si>
  <si>
    <t>The Savage Coloniser Show, Rangatira Q Theatre, Auckland</t>
  </si>
  <si>
    <t>Meeting</t>
  </si>
  <si>
    <t>WGN</t>
  </si>
  <si>
    <t>9-12 March 2023</t>
  </si>
  <si>
    <t>WGN Airport/Home</t>
  </si>
  <si>
    <t xml:space="preserve">  </t>
  </si>
  <si>
    <t>Te Matatini, Auckland</t>
  </si>
  <si>
    <t>Te Matatini</t>
  </si>
  <si>
    <t>Shakespeare Globe Centre for NZ: Sheilah Winn Shakespeare Festival 2023 : Wgtn East Girls College</t>
  </si>
  <si>
    <t>Shakespeare Globe Centre for NZ</t>
  </si>
  <si>
    <t>NZSO Concert : Requiem, Michael Fowler Centre, Wgtn</t>
  </si>
  <si>
    <t>CE RNZB</t>
  </si>
  <si>
    <t>WGN/CHCH/WGN</t>
  </si>
  <si>
    <t>Spark NZ</t>
  </si>
  <si>
    <t xml:space="preserve">Phone and data </t>
  </si>
  <si>
    <t>AKL</t>
  </si>
  <si>
    <t>11454040       Auckland - Erebus Related Meetings</t>
  </si>
  <si>
    <t>27-30 April 2023</t>
  </si>
  <si>
    <t xml:space="preserve">11435336      Christchuch - Ngai Tahu and other Meetings  </t>
  </si>
  <si>
    <t>11381640     Bay of Islands - Waitangi Day Events and other Meetings</t>
  </si>
  <si>
    <t>11378282      Auckland - Maori Language Honours Awards and other Meetings</t>
  </si>
  <si>
    <t>11382110     Hamilton - Opening K'aute Pasifika Village and other Meetings</t>
  </si>
  <si>
    <t>11374821     Te Kuiti - Maniapoto Crown Apology</t>
  </si>
  <si>
    <t>11365735     Auckland - Erebus Related Meetings</t>
  </si>
  <si>
    <t>11371357     Auckland - Erebus Related Meetings</t>
  </si>
  <si>
    <t>11369708     Auckland - Erebus Related Meetings</t>
  </si>
  <si>
    <t>11361265     Auckland - Erebus Related Meetings</t>
  </si>
  <si>
    <t>11347446     Auckland - Erebus Related Meetings</t>
  </si>
  <si>
    <t>11350492     Auckland - FIFA Women's World Cup Events</t>
  </si>
  <si>
    <t>11408799     Auckland - Te Matatini Related Events</t>
  </si>
  <si>
    <t>11462714      Auckland - Meetings</t>
  </si>
  <si>
    <t>11463238     Auckland - Meetings</t>
  </si>
  <si>
    <t>12-13 May 2023</t>
  </si>
  <si>
    <t xml:space="preserve">AKL </t>
  </si>
  <si>
    <t>Taxi</t>
  </si>
  <si>
    <t>Book: Our Heritage, the Ocean" The Samoa Observer, Tusitala Short Stories" and a Lavalava</t>
  </si>
  <si>
    <t>Orangi Tamaraki Pacific Development Group</t>
  </si>
  <si>
    <t>Lava lava</t>
  </si>
  <si>
    <t>Nil</t>
  </si>
  <si>
    <t>11406273   Auckland - Ngai Tahu Repatriation Event and other Meetings</t>
  </si>
  <si>
    <t>NZSO Concert "Mahler 3", Michael Fowler Centre, Wgtn</t>
  </si>
  <si>
    <t>NZSO Concert "Emperor", Michael Fowler Centre, Wgtn</t>
  </si>
  <si>
    <t>Re-Opening RNZ Ballet Studios celebration, St James Theatre, Wellington</t>
  </si>
  <si>
    <t>RNZ Ballet</t>
  </si>
  <si>
    <t>2 Invitations</t>
  </si>
  <si>
    <t>"Brotherman Project", Grand Hall, Parliament</t>
  </si>
  <si>
    <t>Minister for Arts Culture &amp; Heritage</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</si>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</sst>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3"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21" fillId="11" borderId="3" xfId="0" applyNumberFormat="1" applyFont="1" applyFill="1" applyBorder="1" applyAlignment="1" applyProtection="1">
      <alignment vertical="center"/>
      <protection locked="0"/>
    </xf>
    <xf numFmtId="164" fontId="21" fillId="11" borderId="4" xfId="0" applyNumberFormat="1" applyFont="1" applyFill="1" applyBorder="1" applyAlignment="1" applyProtection="1">
      <alignment vertical="center" wrapText="1"/>
      <protection locked="0"/>
    </xf>
    <xf numFmtId="0" fontId="21" fillId="11" borderId="4" xfId="0" applyFont="1" applyFill="1" applyBorder="1" applyAlignment="1" applyProtection="1">
      <alignment vertical="center" wrapText="1"/>
      <protection locked="0"/>
    </xf>
    <xf numFmtId="0" fontId="21" fillId="11" borderId="5" xfId="0" applyFont="1" applyFill="1" applyBorder="1" applyAlignment="1" applyProtection="1">
      <alignment vertical="center" wrapText="1"/>
      <protection locked="0"/>
    </xf>
    <xf numFmtId="0" fontId="4" fillId="0" borderId="0" xfId="0" applyFont="1" applyAlignment="1" applyProtection="1">
      <alignment wrapText="1"/>
      <protection locked="0"/>
    </xf>
    <xf numFmtId="0" fontId="4" fillId="0" borderId="0" xfId="0" applyFont="1" applyProtection="1">
      <protection locked="0"/>
    </xf>
    <xf numFmtId="167" fontId="21" fillId="11" borderId="3" xfId="0" applyNumberFormat="1" applyFont="1" applyFill="1" applyBorder="1" applyAlignment="1" applyProtection="1">
      <alignment horizontal="left" vertical="center"/>
      <protection locked="0"/>
    </xf>
    <xf numFmtId="167" fontId="15" fillId="11" borderId="3" xfId="0" applyNumberFormat="1" applyFont="1" applyFill="1" applyBorder="1" applyAlignment="1" applyProtection="1">
      <alignment horizontal="right" vertical="center"/>
      <protection locked="0"/>
    </xf>
    <xf numFmtId="0" fontId="4" fillId="11" borderId="0" xfId="0" applyFont="1" applyFill="1" applyAlignment="1" applyProtection="1">
      <alignment wrapText="1"/>
      <protection locked="0"/>
    </xf>
    <xf numFmtId="0" fontId="4" fillId="11" borderId="0" xfId="0" applyFont="1" applyFill="1" applyProtection="1">
      <protection locked="0"/>
    </xf>
    <xf numFmtId="0" fontId="0" fillId="12" borderId="0" xfId="0" applyFill="1" applyProtection="1">
      <protection locked="0"/>
    </xf>
    <xf numFmtId="0" fontId="0" fillId="11" borderId="0" xfId="0" applyFill="1" applyAlignment="1" applyProtection="1">
      <alignment wrapText="1"/>
      <protection locked="0"/>
    </xf>
    <xf numFmtId="0" fontId="0" fillId="11" borderId="0" xfId="0" applyFill="1" applyProtection="1">
      <protection locked="0"/>
    </xf>
    <xf numFmtId="0" fontId="15" fillId="11" borderId="0" xfId="0" applyFont="1" applyFill="1" applyAlignment="1" applyProtection="1">
      <alignment wrapText="1"/>
      <protection locked="0"/>
    </xf>
    <xf numFmtId="0" fontId="15" fillId="11" borderId="0" xfId="0" applyFont="1" applyFill="1" applyProtection="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 zoomScaleNormal="100" workbookViewId="0"/>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5"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46" t="s">
        <v>51</v>
      </c>
      <c r="B1" s="146"/>
      <c r="C1" s="146"/>
      <c r="D1" s="146"/>
      <c r="E1" s="146"/>
      <c r="F1" s="146"/>
      <c r="G1" s="17"/>
      <c r="H1" s="17"/>
      <c r="I1" s="17"/>
      <c r="J1" s="17"/>
      <c r="K1" s="17"/>
    </row>
    <row r="2" spans="1:11" ht="21" customHeight="1" x14ac:dyDescent="0.25">
      <c r="A2" s="3" t="s">
        <v>52</v>
      </c>
      <c r="B2" s="147" t="s">
        <v>170</v>
      </c>
      <c r="C2" s="147"/>
      <c r="D2" s="147"/>
      <c r="E2" s="147"/>
      <c r="F2" s="147"/>
      <c r="G2" s="17"/>
      <c r="H2" s="17"/>
      <c r="I2" s="17"/>
      <c r="J2" s="17"/>
      <c r="K2" s="17"/>
    </row>
    <row r="3" spans="1:11" ht="21" customHeight="1" x14ac:dyDescent="0.25">
      <c r="A3" s="3" t="s">
        <v>53</v>
      </c>
      <c r="B3" s="147" t="s">
        <v>171</v>
      </c>
      <c r="C3" s="147"/>
      <c r="D3" s="147"/>
      <c r="E3" s="147"/>
      <c r="F3" s="147"/>
      <c r="G3" s="17"/>
      <c r="H3" s="17"/>
      <c r="I3" s="17"/>
      <c r="J3" s="17"/>
      <c r="K3" s="17"/>
    </row>
    <row r="4" spans="1:11" ht="21" customHeight="1" x14ac:dyDescent="0.25">
      <c r="A4" s="3" t="s">
        <v>54</v>
      </c>
      <c r="B4" s="148">
        <v>44851</v>
      </c>
      <c r="C4" s="148"/>
      <c r="D4" s="148"/>
      <c r="E4" s="148"/>
      <c r="F4" s="148"/>
      <c r="G4" s="17"/>
      <c r="H4" s="17"/>
      <c r="I4" s="17"/>
      <c r="J4" s="17"/>
      <c r="K4" s="17"/>
    </row>
    <row r="5" spans="1:11" ht="21" customHeight="1" x14ac:dyDescent="0.25">
      <c r="A5" s="3" t="s">
        <v>55</v>
      </c>
      <c r="B5" s="148">
        <v>45107</v>
      </c>
      <c r="C5" s="148"/>
      <c r="D5" s="148"/>
      <c r="E5" s="148"/>
      <c r="F5" s="148"/>
      <c r="G5" s="17"/>
      <c r="H5" s="17"/>
      <c r="I5" s="17"/>
      <c r="J5" s="17"/>
      <c r="K5" s="17"/>
    </row>
    <row r="6" spans="1:11" ht="21" customHeight="1" x14ac:dyDescent="0.25">
      <c r="A6" s="3" t="s">
        <v>56</v>
      </c>
      <c r="B6" s="145" t="str">
        <f>IF(AND(Travel!B7&lt;&gt;A30,Hospitality!B7&lt;&gt;A30,'All other expenses'!B7&lt;&gt;A30,'Gifts and benefits'!B7&lt;&gt;A30),A31,IF(AND(Travel!B7=A30,Hospitality!B7=A30,'All other expenses'!B7=A30,'Gifts and benefits'!B7=A30),A33,A32))</f>
        <v>Data and totals checked on all sheets</v>
      </c>
      <c r="C6" s="145"/>
      <c r="D6" s="145"/>
      <c r="E6" s="145"/>
      <c r="F6" s="145"/>
      <c r="G6" s="23"/>
      <c r="H6" s="17"/>
      <c r="I6" s="17"/>
      <c r="J6" s="17"/>
      <c r="K6" s="17"/>
    </row>
    <row r="7" spans="1:11" ht="21" customHeight="1" x14ac:dyDescent="0.25">
      <c r="A7" s="3" t="s">
        <v>57</v>
      </c>
      <c r="B7" s="144" t="s">
        <v>89</v>
      </c>
      <c r="C7" s="144"/>
      <c r="D7" s="144"/>
      <c r="E7" s="144"/>
      <c r="F7" s="144"/>
      <c r="G7" s="23"/>
      <c r="H7" s="17"/>
      <c r="I7" s="17"/>
      <c r="J7" s="17"/>
      <c r="K7" s="17"/>
    </row>
    <row r="8" spans="1:11" ht="21" customHeight="1" x14ac:dyDescent="0.25">
      <c r="A8" s="3" t="s">
        <v>59</v>
      </c>
      <c r="B8" s="144" t="s">
        <v>293</v>
      </c>
      <c r="C8" s="144"/>
      <c r="D8" s="144"/>
      <c r="E8" s="144"/>
      <c r="F8" s="144"/>
      <c r="G8" s="23"/>
      <c r="H8" s="17"/>
      <c r="I8" s="17"/>
      <c r="J8" s="17"/>
      <c r="K8" s="17"/>
    </row>
    <row r="9" spans="1:11" ht="66.75" customHeight="1" x14ac:dyDescent="0.25">
      <c r="A9" s="143" t="s">
        <v>60</v>
      </c>
      <c r="B9" s="143"/>
      <c r="C9" s="143"/>
      <c r="D9" s="143"/>
      <c r="E9" s="143"/>
      <c r="F9" s="143"/>
      <c r="G9" s="23" t="s">
        <v>251</v>
      </c>
      <c r="H9" s="17"/>
      <c r="I9" s="17"/>
      <c r="J9" s="17"/>
      <c r="K9" s="17"/>
    </row>
    <row r="10" spans="1:11" s="94" customFormat="1" ht="36" customHeight="1" x14ac:dyDescent="0.3">
      <c r="A10" s="88" t="s">
        <v>61</v>
      </c>
      <c r="B10" s="89" t="s">
        <v>62</v>
      </c>
      <c r="C10" s="89" t="s">
        <v>63</v>
      </c>
      <c r="D10" s="90"/>
      <c r="E10" s="91" t="s">
        <v>29</v>
      </c>
      <c r="F10" s="92" t="s">
        <v>64</v>
      </c>
      <c r="G10" s="93"/>
      <c r="H10" s="93"/>
      <c r="I10" s="93"/>
      <c r="J10" s="93"/>
      <c r="K10" s="93"/>
    </row>
    <row r="11" spans="1:11" ht="27.75" customHeight="1" x14ac:dyDescent="0.35">
      <c r="A11" s="8" t="s">
        <v>65</v>
      </c>
      <c r="B11" s="60">
        <f>B15+B16+B17</f>
        <v>16576.07</v>
      </c>
      <c r="C11" s="67" t="str">
        <f>IF(Travel!B6="",A34,Travel!B6)</f>
        <v>Figures exclude GST</v>
      </c>
      <c r="D11" s="6"/>
      <c r="E11" s="8" t="s">
        <v>66</v>
      </c>
      <c r="F11" s="33">
        <f>'Gifts and benefits'!C52</f>
        <v>32</v>
      </c>
      <c r="G11" s="29"/>
      <c r="H11" s="29"/>
      <c r="I11" s="29"/>
      <c r="J11" s="29"/>
      <c r="K11" s="29"/>
    </row>
    <row r="12" spans="1:11" ht="27.75" customHeight="1" x14ac:dyDescent="0.35">
      <c r="A12" s="8" t="s">
        <v>24</v>
      </c>
      <c r="B12" s="60">
        <f>Hospitality!B25</f>
        <v>0</v>
      </c>
      <c r="C12" s="67" t="str">
        <f>IF(Hospitality!B6="",A34,Hospitality!B6)</f>
        <v>Figures exclude GST</v>
      </c>
      <c r="D12" s="6"/>
      <c r="E12" s="8" t="s">
        <v>67</v>
      </c>
      <c r="F12" s="33">
        <f>'Gifts and benefits'!C53</f>
        <v>25</v>
      </c>
      <c r="G12" s="29"/>
      <c r="H12" s="29"/>
      <c r="I12" s="29"/>
      <c r="J12" s="29"/>
      <c r="K12" s="29"/>
    </row>
    <row r="13" spans="1:11" ht="27.75" customHeight="1" x14ac:dyDescent="0.25">
      <c r="A13" s="8" t="s">
        <v>68</v>
      </c>
      <c r="B13" s="60">
        <f>'All other expenses'!B25</f>
        <v>321.64</v>
      </c>
      <c r="C13" s="67" t="str">
        <f>IF('All other expenses'!B6="",A34,'All other expenses'!B6)</f>
        <v>Figures exclude GST</v>
      </c>
      <c r="D13" s="6"/>
      <c r="E13" s="8" t="s">
        <v>69</v>
      </c>
      <c r="F13" s="33">
        <f>'Gifts and benefits'!C54</f>
        <v>7</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Travel!B19</f>
        <v>0</v>
      </c>
      <c r="C15" s="69" t="str">
        <f>C11</f>
        <v>Figures exclude GST</v>
      </c>
      <c r="D15" s="6"/>
      <c r="E15" s="6"/>
      <c r="F15" s="35"/>
      <c r="G15" s="17"/>
      <c r="H15" s="17"/>
      <c r="I15" s="17"/>
      <c r="J15" s="17"/>
      <c r="K15" s="17"/>
    </row>
    <row r="16" spans="1:11" ht="27.75" customHeight="1" x14ac:dyDescent="0.25">
      <c r="A16" s="9" t="s">
        <v>71</v>
      </c>
      <c r="B16" s="62">
        <f>Travel!B97</f>
        <v>16360.94</v>
      </c>
      <c r="C16" s="69" t="str">
        <f>C11</f>
        <v>Figures exclude GST</v>
      </c>
      <c r="D16" s="36"/>
      <c r="E16" s="6"/>
      <c r="F16" s="37"/>
      <c r="G16" s="17"/>
      <c r="H16" s="17"/>
      <c r="I16" s="17"/>
      <c r="J16" s="17"/>
      <c r="K16" s="17"/>
    </row>
    <row r="17" spans="1:11" ht="27.75" customHeight="1" x14ac:dyDescent="0.25">
      <c r="A17" s="9" t="s">
        <v>72</v>
      </c>
      <c r="B17" s="62">
        <f>Travel!B114</f>
        <v>215.13000000000002</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73</v>
      </c>
      <c r="B19" s="19"/>
      <c r="C19" s="17"/>
      <c r="D19" s="17"/>
      <c r="E19" s="17"/>
      <c r="F19" s="17"/>
      <c r="G19" s="17"/>
      <c r="H19" s="17"/>
      <c r="I19" s="17"/>
      <c r="J19" s="17"/>
      <c r="K19" s="17"/>
    </row>
    <row r="20" spans="1:11" x14ac:dyDescent="0.25">
      <c r="A20" s="20" t="s">
        <v>74</v>
      </c>
      <c r="D20" s="17"/>
      <c r="E20" s="17"/>
      <c r="F20" s="17"/>
      <c r="G20" s="17"/>
      <c r="H20" s="17"/>
      <c r="I20" s="17"/>
      <c r="J20" s="17"/>
      <c r="K20" s="17"/>
    </row>
    <row r="21" spans="1:11" ht="12.65" customHeight="1" x14ac:dyDescent="0.25">
      <c r="A21" s="20" t="s">
        <v>75</v>
      </c>
      <c r="D21" s="17"/>
      <c r="E21" s="17"/>
      <c r="F21" s="17"/>
      <c r="G21" s="17"/>
      <c r="H21" s="17"/>
      <c r="I21" s="17"/>
      <c r="J21" s="17"/>
      <c r="K21" s="17"/>
    </row>
    <row r="22" spans="1:11" ht="12.65" customHeight="1" x14ac:dyDescent="0.25">
      <c r="A22" s="20" t="s">
        <v>76</v>
      </c>
      <c r="D22" s="17"/>
      <c r="E22" s="17"/>
      <c r="F22" s="17"/>
      <c r="G22" s="17"/>
      <c r="H22" s="17"/>
      <c r="I22" s="17"/>
      <c r="J22" s="17"/>
      <c r="K22" s="17"/>
    </row>
    <row r="23" spans="1:11" ht="12.65" customHeight="1" x14ac:dyDescent="0.25">
      <c r="A23" s="20" t="s">
        <v>77</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idden="1" x14ac:dyDescent="0.25">
      <c r="A27" s="10" t="s">
        <v>80</v>
      </c>
      <c r="B27" s="10"/>
      <c r="C27" s="10"/>
      <c r="D27" s="10"/>
      <c r="E27" s="10"/>
      <c r="F27" s="10"/>
      <c r="G27" s="17"/>
      <c r="H27" s="17"/>
      <c r="I27" s="17"/>
      <c r="J27" s="17"/>
      <c r="K27" s="17"/>
    </row>
    <row r="28" spans="1:11" hidden="1" x14ac:dyDescent="0.25">
      <c r="A28" s="10" t="s">
        <v>81</v>
      </c>
      <c r="B28" s="10"/>
      <c r="C28" s="10"/>
      <c r="D28" s="10"/>
      <c r="E28" s="10"/>
      <c r="F28" s="10"/>
      <c r="G28" s="17"/>
      <c r="H28" s="17"/>
      <c r="I28" s="17"/>
      <c r="J28" s="17"/>
      <c r="K28" s="17"/>
    </row>
    <row r="29" spans="1:11" hidden="1" x14ac:dyDescent="0.25">
      <c r="A29" s="11" t="s">
        <v>82</v>
      </c>
      <c r="B29" s="11"/>
      <c r="C29" s="11"/>
      <c r="D29" s="11"/>
      <c r="E29" s="11"/>
      <c r="F29" s="11"/>
      <c r="G29" s="17"/>
      <c r="H29" s="17"/>
      <c r="I29" s="17"/>
      <c r="J29" s="17"/>
      <c r="K29" s="17"/>
    </row>
    <row r="30" spans="1:11" hidden="1" x14ac:dyDescent="0.25">
      <c r="A30" s="11" t="s">
        <v>83</v>
      </c>
      <c r="B30" s="11"/>
      <c r="C30" s="11"/>
      <c r="D30" s="11"/>
      <c r="E30" s="11"/>
      <c r="F30" s="11"/>
      <c r="G30" s="17"/>
      <c r="H30" s="17"/>
      <c r="I30" s="17"/>
      <c r="J30" s="17"/>
      <c r="K30" s="17"/>
    </row>
    <row r="31" spans="1:11" hidden="1" x14ac:dyDescent="0.25">
      <c r="A31" s="10" t="s">
        <v>84</v>
      </c>
      <c r="B31" s="10"/>
      <c r="C31" s="10"/>
      <c r="D31" s="10"/>
      <c r="E31" s="10"/>
      <c r="F31" s="10"/>
      <c r="G31" s="17"/>
      <c r="H31" s="17"/>
      <c r="I31" s="17"/>
      <c r="J31" s="17"/>
      <c r="K31" s="17"/>
    </row>
    <row r="32" spans="1:11" hidden="1" x14ac:dyDescent="0.25">
      <c r="A32" s="10" t="s">
        <v>85</v>
      </c>
      <c r="B32" s="10"/>
      <c r="C32" s="10"/>
      <c r="D32" s="10"/>
      <c r="E32" s="10"/>
      <c r="F32" s="10"/>
      <c r="G32" s="17"/>
      <c r="H32" s="17"/>
      <c r="I32" s="17"/>
      <c r="J32" s="17"/>
      <c r="K32" s="17"/>
    </row>
    <row r="33" spans="1:11" hidden="1" x14ac:dyDescent="0.25">
      <c r="A33" s="10" t="s">
        <v>86</v>
      </c>
      <c r="B33" s="10"/>
      <c r="C33" s="10"/>
      <c r="D33" s="10"/>
      <c r="E33" s="10"/>
      <c r="F33" s="10"/>
      <c r="G33" s="17"/>
      <c r="H33" s="17"/>
      <c r="I33" s="17"/>
      <c r="J33" s="17"/>
      <c r="K33" s="17"/>
    </row>
    <row r="34" spans="1:11" hidden="1" x14ac:dyDescent="0.25">
      <c r="A34" s="11" t="s">
        <v>87</v>
      </c>
      <c r="B34" s="11"/>
      <c r="C34" s="11"/>
      <c r="D34" s="11"/>
      <c r="E34" s="11"/>
      <c r="F34" s="11"/>
      <c r="G34" s="17"/>
      <c r="H34" s="17"/>
      <c r="I34" s="17"/>
      <c r="J34" s="17"/>
      <c r="K34" s="17"/>
    </row>
    <row r="35" spans="1:11" hidden="1" x14ac:dyDescent="0.25">
      <c r="A35" s="11" t="s">
        <v>88</v>
      </c>
      <c r="B35" s="11"/>
      <c r="C35" s="11"/>
      <c r="D35" s="11"/>
      <c r="E35" s="11"/>
      <c r="F35" s="11"/>
      <c r="G35" s="17"/>
      <c r="H35" s="17"/>
      <c r="I35" s="17"/>
      <c r="J35" s="17"/>
      <c r="K35" s="17"/>
    </row>
    <row r="36" spans="1:11" hidden="1" x14ac:dyDescent="0.25">
      <c r="A36" s="10" t="s">
        <v>58</v>
      </c>
      <c r="B36" s="64"/>
      <c r="C36" s="64"/>
      <c r="D36" s="64"/>
      <c r="E36" s="64"/>
      <c r="F36" s="64"/>
      <c r="G36" s="17"/>
      <c r="H36" s="17"/>
      <c r="I36" s="17"/>
      <c r="J36" s="17"/>
      <c r="K36" s="17"/>
    </row>
    <row r="37" spans="1:11" hidden="1" x14ac:dyDescent="0.25">
      <c r="A37" s="10" t="s">
        <v>89</v>
      </c>
      <c r="B37" s="64"/>
      <c r="C37" s="64"/>
      <c r="D37" s="64"/>
      <c r="E37" s="64"/>
      <c r="F37" s="64"/>
      <c r="G37" s="17"/>
      <c r="H37" s="17"/>
      <c r="I37" s="17"/>
      <c r="J37" s="17"/>
      <c r="K37" s="17"/>
    </row>
    <row r="38" spans="1:11" hidden="1" x14ac:dyDescent="0.25">
      <c r="A38" s="10" t="s">
        <v>168</v>
      </c>
      <c r="B38" s="64"/>
      <c r="C38" s="64"/>
      <c r="D38" s="64"/>
      <c r="E38" s="64"/>
      <c r="F38" s="64"/>
      <c r="G38" s="17"/>
      <c r="H38" s="17"/>
      <c r="I38" s="17"/>
      <c r="J38" s="17"/>
      <c r="K38" s="17"/>
    </row>
    <row r="39" spans="1:11" hidden="1" x14ac:dyDescent="0.25">
      <c r="A39" s="11" t="s">
        <v>90</v>
      </c>
      <c r="B39" s="4"/>
      <c r="C39" s="4"/>
      <c r="D39" s="4"/>
      <c r="E39" s="4"/>
      <c r="F39" s="4"/>
      <c r="G39" s="17"/>
      <c r="H39" s="17"/>
      <c r="I39" s="17"/>
      <c r="J39" s="17"/>
      <c r="K39" s="17"/>
    </row>
    <row r="40" spans="1:11" hidden="1" x14ac:dyDescent="0.25">
      <c r="A40" s="4" t="s">
        <v>91</v>
      </c>
      <c r="B40" s="4"/>
      <c r="C40" s="4"/>
      <c r="D40" s="4"/>
      <c r="E40" s="4"/>
      <c r="F40" s="4"/>
      <c r="G40" s="17"/>
      <c r="H40" s="17"/>
      <c r="I40" s="17"/>
      <c r="J40" s="17"/>
      <c r="K40" s="17"/>
    </row>
    <row r="41" spans="1:11" hidden="1" x14ac:dyDescent="0.25">
      <c r="A41" s="4" t="s">
        <v>92</v>
      </c>
      <c r="B41" s="4"/>
      <c r="C41" s="4"/>
      <c r="D41" s="4"/>
      <c r="E41" s="4"/>
      <c r="F41" s="4"/>
      <c r="G41" s="17"/>
      <c r="H41" s="17"/>
      <c r="I41" s="17"/>
      <c r="J41" s="17"/>
      <c r="K41" s="17"/>
    </row>
    <row r="42" spans="1:11" hidden="1" x14ac:dyDescent="0.25">
      <c r="A42" s="4" t="s">
        <v>93</v>
      </c>
      <c r="B42" s="4"/>
      <c r="C42" s="4"/>
      <c r="D42" s="4"/>
      <c r="E42" s="4"/>
      <c r="F42" s="4"/>
      <c r="G42" s="17"/>
      <c r="H42" s="17"/>
      <c r="I42" s="17"/>
      <c r="J42" s="17"/>
      <c r="K42" s="17"/>
    </row>
    <row r="43" spans="1:11" hidden="1" x14ac:dyDescent="0.25">
      <c r="A43" s="4" t="s">
        <v>94</v>
      </c>
      <c r="B43" s="4"/>
      <c r="C43" s="4"/>
      <c r="D43" s="4"/>
      <c r="E43" s="4"/>
      <c r="F43" s="4"/>
      <c r="G43" s="17"/>
      <c r="H43" s="17"/>
      <c r="I43" s="17"/>
      <c r="J43" s="17"/>
      <c r="K43" s="17"/>
    </row>
    <row r="44" spans="1:11" hidden="1" x14ac:dyDescent="0.25">
      <c r="A44" s="4" t="s">
        <v>95</v>
      </c>
      <c r="B44" s="4"/>
      <c r="C44" s="4"/>
      <c r="D44" s="4"/>
      <c r="E44" s="4"/>
      <c r="F44" s="4"/>
      <c r="G44" s="17"/>
      <c r="H44" s="17"/>
      <c r="I44" s="17"/>
      <c r="J44" s="17"/>
      <c r="K44" s="17"/>
    </row>
    <row r="45" spans="1:11" hidden="1" x14ac:dyDescent="0.25">
      <c r="A45" s="65" t="s">
        <v>96</v>
      </c>
      <c r="B45" s="64"/>
      <c r="C45" s="64"/>
      <c r="D45" s="64"/>
      <c r="E45" s="64"/>
      <c r="F45" s="64"/>
      <c r="G45" s="17"/>
      <c r="H45" s="17"/>
      <c r="I45" s="17"/>
      <c r="J45" s="17"/>
      <c r="K45" s="17"/>
    </row>
    <row r="46" spans="1:11" hidden="1" x14ac:dyDescent="0.25">
      <c r="A46" s="64" t="s">
        <v>97</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98</v>
      </c>
      <c r="B48" s="64"/>
      <c r="C48" s="64"/>
      <c r="D48" s="64"/>
      <c r="E48" s="64"/>
      <c r="F48" s="64"/>
      <c r="G48" s="17"/>
      <c r="H48" s="17"/>
      <c r="I48" s="17"/>
      <c r="J48" s="17"/>
      <c r="K48" s="17"/>
    </row>
    <row r="49" spans="1:11" ht="25" hidden="1" x14ac:dyDescent="0.25">
      <c r="A49" s="82" t="s">
        <v>99</v>
      </c>
      <c r="B49" s="64"/>
      <c r="C49" s="64"/>
      <c r="D49" s="64"/>
      <c r="E49" s="64"/>
      <c r="F49" s="64"/>
      <c r="G49" s="17"/>
      <c r="H49" s="17"/>
      <c r="I49" s="17"/>
      <c r="J49" s="17"/>
      <c r="K49" s="17"/>
    </row>
    <row r="50" spans="1:11" ht="25" hidden="1" x14ac:dyDescent="0.25">
      <c r="A50" s="83" t="s">
        <v>100</v>
      </c>
      <c r="B50" s="4"/>
      <c r="C50" s="4"/>
      <c r="D50" s="4"/>
      <c r="E50" s="4"/>
      <c r="F50" s="4"/>
      <c r="G50" s="17"/>
      <c r="H50" s="17"/>
      <c r="I50" s="17"/>
      <c r="J50" s="17"/>
      <c r="K50" s="17"/>
    </row>
    <row r="51" spans="1:11" ht="25" hidden="1" x14ac:dyDescent="0.25">
      <c r="A51" s="83" t="s">
        <v>101</v>
      </c>
      <c r="B51" s="4"/>
      <c r="C51" s="4"/>
      <c r="D51" s="4"/>
      <c r="E51" s="4"/>
      <c r="F51" s="4"/>
      <c r="G51" s="17"/>
      <c r="H51" s="17"/>
      <c r="I51" s="17"/>
      <c r="J51" s="17"/>
      <c r="K51" s="17"/>
    </row>
    <row r="52" spans="1:11" ht="37.5" hidden="1" x14ac:dyDescent="0.3">
      <c r="A52" s="83" t="s">
        <v>102</v>
      </c>
      <c r="B52" s="75"/>
      <c r="C52" s="75"/>
      <c r="D52" s="75"/>
      <c r="E52" s="11"/>
      <c r="F52" s="11"/>
      <c r="G52" s="17"/>
      <c r="H52" s="17"/>
      <c r="I52" s="17"/>
      <c r="J52" s="17"/>
      <c r="K52" s="17"/>
    </row>
    <row r="53" spans="1:11" ht="13" hidden="1" x14ac:dyDescent="0.3">
      <c r="A53" s="80" t="s">
        <v>103</v>
      </c>
      <c r="B53" s="74"/>
      <c r="C53" s="74"/>
      <c r="D53" s="74"/>
      <c r="E53" s="10"/>
      <c r="F53" s="10" t="b">
        <v>1</v>
      </c>
      <c r="G53" s="17"/>
      <c r="H53" s="17"/>
      <c r="I53" s="17"/>
      <c r="J53" s="17"/>
      <c r="K53" s="17"/>
    </row>
    <row r="54" spans="1:11" ht="13" hidden="1" x14ac:dyDescent="0.3">
      <c r="A54" s="81" t="s">
        <v>104</v>
      </c>
      <c r="B54" s="80"/>
      <c r="C54" s="80"/>
      <c r="D54" s="80"/>
      <c r="E54" s="10"/>
      <c r="F54" s="10" t="b">
        <v>0</v>
      </c>
      <c r="G54" s="17"/>
      <c r="H54" s="17"/>
      <c r="I54" s="17"/>
      <c r="J54" s="17"/>
      <c r="K54" s="17"/>
    </row>
    <row r="55" spans="1:11" ht="13" hidden="1" x14ac:dyDescent="0.25">
      <c r="A55" s="84"/>
      <c r="B55" s="76">
        <f>COUNT(Travel!B12:B18)</f>
        <v>0</v>
      </c>
      <c r="C55" s="76"/>
      <c r="D55" s="76">
        <f>COUNTIF(Travel!D12:D18,"*")</f>
        <v>0</v>
      </c>
      <c r="E55" s="77"/>
      <c r="F55" s="77" t="b">
        <f>MIN(B55,D55)=MAX(B55,D55)</f>
        <v>1</v>
      </c>
      <c r="G55" s="17"/>
      <c r="H55" s="17"/>
      <c r="I55" s="17"/>
      <c r="J55" s="17"/>
      <c r="K55" s="17"/>
    </row>
    <row r="56" spans="1:11" ht="13" hidden="1" x14ac:dyDescent="0.25">
      <c r="A56" s="84" t="s">
        <v>105</v>
      </c>
      <c r="B56" s="76">
        <f>COUNT(Travel!B23:B96)</f>
        <v>54</v>
      </c>
      <c r="C56" s="76"/>
      <c r="D56" s="76">
        <f>COUNTIF(Travel!D23:D96,"*")</f>
        <v>54</v>
      </c>
      <c r="E56" s="77"/>
      <c r="F56" s="77" t="b">
        <f>MIN(B56,D56)=MAX(B56,D56)</f>
        <v>1</v>
      </c>
    </row>
    <row r="57" spans="1:11" ht="13" hidden="1" x14ac:dyDescent="0.3">
      <c r="A57" s="85"/>
      <c r="B57" s="76">
        <f>COUNT(Travel!B101:B113)</f>
        <v>8</v>
      </c>
      <c r="C57" s="76"/>
      <c r="D57" s="76">
        <f>COUNTIF(Travel!D101:D113,"*")</f>
        <v>8</v>
      </c>
      <c r="E57" s="77"/>
      <c r="F57" s="77" t="b">
        <f>MIN(B57,D57)=MAX(B57,D57)</f>
        <v>1</v>
      </c>
    </row>
    <row r="58" spans="1:11" ht="13" hidden="1" x14ac:dyDescent="0.3">
      <c r="A58" s="86" t="s">
        <v>106</v>
      </c>
      <c r="B58" s="78">
        <f>COUNT(Hospitality!B11:B24)</f>
        <v>0</v>
      </c>
      <c r="C58" s="78"/>
      <c r="D58" s="78">
        <f>COUNTIF(Hospitality!D11:D24,"*")</f>
        <v>0</v>
      </c>
      <c r="E58" s="79"/>
      <c r="F58" s="79" t="b">
        <f>MIN(B58,D58)=MAX(B58,D58)</f>
        <v>1</v>
      </c>
    </row>
    <row r="59" spans="1:11" ht="13" hidden="1" x14ac:dyDescent="0.3">
      <c r="A59" s="87" t="s">
        <v>107</v>
      </c>
      <c r="B59" s="77">
        <f>COUNT('All other expenses'!B11:B24)</f>
        <v>9</v>
      </c>
      <c r="C59" s="77"/>
      <c r="D59" s="77">
        <f>COUNTIF('All other expenses'!D11:D24,"*")</f>
        <v>9</v>
      </c>
      <c r="E59" s="77"/>
      <c r="F59" s="77" t="b">
        <f>MIN(B59,D59)=MAX(B59,D59)</f>
        <v>1</v>
      </c>
    </row>
    <row r="60" spans="1:11" ht="13" hidden="1" x14ac:dyDescent="0.3">
      <c r="A60" s="86" t="s">
        <v>108</v>
      </c>
      <c r="B60" s="78">
        <f>COUNTIF('Gifts and benefits'!B11:B51,"*")</f>
        <v>32</v>
      </c>
      <c r="C60" s="78">
        <f>COUNTIF('Gifts and benefits'!C11:C51,"*")</f>
        <v>32</v>
      </c>
      <c r="D60" s="78"/>
      <c r="E60" s="78">
        <f>COUNTA('Gifts and benefits'!E11:E51)</f>
        <v>32</v>
      </c>
      <c r="F60" s="79"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4"/>
  <sheetViews>
    <sheetView topLeftCell="A9" zoomScale="90" zoomScaleNormal="90" workbookViewId="0">
      <selection activeCell="B116" sqref="B116"/>
    </sheetView>
  </sheetViews>
  <sheetFormatPr defaultColWidth="0" defaultRowHeight="12.5" zeroHeight="1" x14ac:dyDescent="0.25"/>
  <cols>
    <col min="1" max="1" width="35.7265625" customWidth="1"/>
    <col min="2" max="2" width="14.26953125" customWidth="1"/>
    <col min="3" max="3" width="71.453125" customWidth="1"/>
    <col min="4" max="4" width="15.08984375"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46" t="s">
        <v>109</v>
      </c>
      <c r="B1" s="146"/>
      <c r="C1" s="146"/>
      <c r="D1" s="146"/>
      <c r="E1" s="146"/>
      <c r="F1" s="17"/>
    </row>
    <row r="2" spans="1:6" ht="21" customHeight="1" x14ac:dyDescent="0.25">
      <c r="A2" s="3" t="s">
        <v>52</v>
      </c>
      <c r="B2" s="149" t="str">
        <f>'Summary and sign-off'!B2:F2</f>
        <v>Ministry for Culture &amp; Heritage</v>
      </c>
      <c r="C2" s="149"/>
      <c r="D2" s="149"/>
      <c r="E2" s="149"/>
      <c r="F2" s="17"/>
    </row>
    <row r="3" spans="1:6" ht="21" customHeight="1" x14ac:dyDescent="0.25">
      <c r="A3" s="3" t="s">
        <v>110</v>
      </c>
      <c r="B3" s="149" t="str">
        <f>'Summary and sign-off'!B3:F3</f>
        <v>Laulu Mac Leauanae</v>
      </c>
      <c r="C3" s="149"/>
      <c r="D3" s="149"/>
      <c r="E3" s="149"/>
      <c r="F3" s="17"/>
    </row>
    <row r="4" spans="1:6" ht="21" customHeight="1" x14ac:dyDescent="0.25">
      <c r="A4" s="3" t="s">
        <v>111</v>
      </c>
      <c r="B4" s="149">
        <f>'Summary and sign-off'!B4:F4</f>
        <v>44851</v>
      </c>
      <c r="C4" s="149"/>
      <c r="D4" s="149"/>
      <c r="E4" s="149"/>
      <c r="F4" s="17"/>
    </row>
    <row r="5" spans="1:6" ht="21" customHeight="1" x14ac:dyDescent="0.25">
      <c r="A5" s="3" t="s">
        <v>112</v>
      </c>
      <c r="B5" s="149">
        <f>'Summary and sign-off'!B5:F5</f>
        <v>45107</v>
      </c>
      <c r="C5" s="149"/>
      <c r="D5" s="149"/>
      <c r="E5" s="149"/>
      <c r="F5" s="17"/>
    </row>
    <row r="6" spans="1:6" ht="21" customHeight="1" x14ac:dyDescent="0.25">
      <c r="A6" s="3" t="s">
        <v>113</v>
      </c>
      <c r="B6" s="144" t="s">
        <v>81</v>
      </c>
      <c r="C6" s="144"/>
      <c r="D6" s="144"/>
      <c r="E6" s="144"/>
      <c r="F6" s="17"/>
    </row>
    <row r="7" spans="1:6" ht="21" customHeight="1" x14ac:dyDescent="0.25">
      <c r="A7" s="3" t="s">
        <v>56</v>
      </c>
      <c r="B7" s="144" t="s">
        <v>83</v>
      </c>
      <c r="C7" s="144"/>
      <c r="D7" s="144"/>
      <c r="E7" s="144"/>
      <c r="F7" s="17"/>
    </row>
    <row r="8" spans="1:6" ht="36" customHeight="1" x14ac:dyDescent="0.3">
      <c r="A8" s="152" t="s">
        <v>114</v>
      </c>
      <c r="B8" s="153"/>
      <c r="C8" s="153"/>
      <c r="D8" s="153"/>
      <c r="E8" s="153"/>
      <c r="F8" s="19"/>
    </row>
    <row r="9" spans="1:6" ht="36" customHeight="1" x14ac:dyDescent="0.3">
      <c r="A9" s="154" t="s">
        <v>115</v>
      </c>
      <c r="B9" s="155"/>
      <c r="C9" s="155"/>
      <c r="D9" s="155"/>
      <c r="E9" s="155"/>
      <c r="F9" s="19"/>
    </row>
    <row r="10" spans="1:6" ht="24.75" customHeight="1" x14ac:dyDescent="0.35">
      <c r="A10" s="151" t="s">
        <v>116</v>
      </c>
      <c r="B10" s="156"/>
      <c r="C10" s="151"/>
      <c r="D10" s="151"/>
      <c r="E10" s="151"/>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133" customFormat="1" ht="13" x14ac:dyDescent="0.3">
      <c r="A13" s="128" t="s">
        <v>284</v>
      </c>
      <c r="B13" s="129"/>
      <c r="C13" s="130"/>
      <c r="D13" s="130"/>
      <c r="E13" s="131"/>
      <c r="F13" s="132"/>
    </row>
    <row r="14" spans="1:6" s="2" customFormat="1" x14ac:dyDescent="0.25">
      <c r="A14" s="116"/>
      <c r="B14" s="117"/>
      <c r="C14" s="118"/>
      <c r="D14" s="118"/>
      <c r="E14" s="119"/>
      <c r="F14" s="1"/>
    </row>
    <row r="15" spans="1:6" s="2" customFormat="1" x14ac:dyDescent="0.25">
      <c r="A15" s="116"/>
      <c r="B15" s="117"/>
      <c r="C15" s="118"/>
      <c r="D15" s="118"/>
      <c r="E15" s="119"/>
      <c r="F15" s="1"/>
    </row>
    <row r="16" spans="1:6" s="2" customFormat="1" ht="13" x14ac:dyDescent="0.25">
      <c r="A16" s="128"/>
      <c r="B16" s="117"/>
      <c r="C16" s="130"/>
      <c r="D16" s="118"/>
      <c r="E16" s="119"/>
      <c r="F16" s="1"/>
    </row>
    <row r="17" spans="1:6" s="2" customFormat="1" x14ac:dyDescent="0.25">
      <c r="A17" s="120"/>
      <c r="B17" s="117"/>
      <c r="C17" s="118"/>
      <c r="D17" s="118"/>
      <c r="E17" s="119"/>
      <c r="F17" s="1"/>
    </row>
    <row r="18" spans="1:6" s="2" customFormat="1" hidden="1" x14ac:dyDescent="0.25">
      <c r="A18" s="106"/>
      <c r="B18" s="107"/>
      <c r="C18" s="108"/>
      <c r="D18" s="108"/>
      <c r="E18" s="109"/>
      <c r="F18" s="1"/>
    </row>
    <row r="19" spans="1:6" ht="19.5" customHeight="1" x14ac:dyDescent="0.25">
      <c r="A19" s="72" t="s">
        <v>122</v>
      </c>
      <c r="B19" s="73">
        <f>SUM(B12:B18)</f>
        <v>0</v>
      </c>
      <c r="C19" s="127" t="str">
        <f>IF(SUBTOTAL(3,B12:B18)=SUBTOTAL(103,B12:B18),'Summary and sign-off'!$A$48,'Summary and sign-off'!$A$49)</f>
        <v>Check - there are no hidden rows with data</v>
      </c>
      <c r="D19" s="150" t="str">
        <f>IF('Summary and sign-off'!F55='Summary and sign-off'!F54,'Summary and sign-off'!A51,'Summary and sign-off'!A50)</f>
        <v>Check - each entry provides sufficient information</v>
      </c>
      <c r="E19" s="150"/>
      <c r="F19" s="17"/>
    </row>
    <row r="20" spans="1:6" ht="10.5" customHeight="1" x14ac:dyDescent="0.3">
      <c r="A20" s="17"/>
      <c r="B20" s="19"/>
      <c r="C20" s="17"/>
      <c r="D20" s="17"/>
      <c r="E20" s="17"/>
      <c r="F20" s="17"/>
    </row>
    <row r="21" spans="1:6" ht="24.75" customHeight="1" x14ac:dyDescent="0.35">
      <c r="A21" s="151" t="s">
        <v>123</v>
      </c>
      <c r="B21" s="151"/>
      <c r="C21" s="151"/>
      <c r="D21" s="151"/>
      <c r="E21" s="151"/>
      <c r="F21" s="29"/>
    </row>
    <row r="22" spans="1:6" ht="27" customHeight="1" x14ac:dyDescent="0.25">
      <c r="A22" s="24" t="s">
        <v>117</v>
      </c>
      <c r="B22" s="24" t="s">
        <v>62</v>
      </c>
      <c r="C22" s="24" t="s">
        <v>124</v>
      </c>
      <c r="D22" s="24" t="s">
        <v>120</v>
      </c>
      <c r="E22" s="24" t="s">
        <v>121</v>
      </c>
      <c r="F22" s="30"/>
    </row>
    <row r="23" spans="1:6" s="2" customFormat="1" hidden="1" x14ac:dyDescent="0.25">
      <c r="A23" s="96"/>
      <c r="B23" s="97"/>
      <c r="C23" s="98"/>
      <c r="D23" s="98"/>
      <c r="E23" s="99"/>
      <c r="F23" s="1"/>
    </row>
    <row r="24" spans="1:6" s="133" customFormat="1" ht="13" x14ac:dyDescent="0.3">
      <c r="A24" s="134">
        <v>44853</v>
      </c>
      <c r="B24" s="129"/>
      <c r="C24" s="130" t="s">
        <v>273</v>
      </c>
      <c r="D24" s="130"/>
      <c r="E24" s="131"/>
      <c r="F24" s="132"/>
    </row>
    <row r="25" spans="1:6" s="2" customFormat="1" x14ac:dyDescent="0.25">
      <c r="A25" s="116"/>
      <c r="B25" s="117">
        <v>40.869999999999997</v>
      </c>
      <c r="C25" s="118"/>
      <c r="D25" s="118" t="s">
        <v>177</v>
      </c>
      <c r="E25" s="119" t="s">
        <v>178</v>
      </c>
      <c r="F25" s="1"/>
    </row>
    <row r="26" spans="1:6" s="140" customFormat="1" x14ac:dyDescent="0.25">
      <c r="A26" s="116"/>
      <c r="B26" s="117">
        <v>516.17999999999995</v>
      </c>
      <c r="C26" s="118"/>
      <c r="D26" s="118" t="s">
        <v>175</v>
      </c>
      <c r="E26" s="119" t="s">
        <v>179</v>
      </c>
      <c r="F26" s="139"/>
    </row>
    <row r="27" spans="1:6" s="133" customFormat="1" ht="13" x14ac:dyDescent="0.3">
      <c r="A27" s="128" t="s">
        <v>180</v>
      </c>
      <c r="B27" s="129"/>
      <c r="C27" s="130" t="s">
        <v>274</v>
      </c>
      <c r="D27" s="130"/>
      <c r="E27" s="131"/>
      <c r="F27" s="132"/>
    </row>
    <row r="28" spans="1:6" s="2" customFormat="1" x14ac:dyDescent="0.25">
      <c r="A28" s="116"/>
      <c r="B28" s="117">
        <v>81.739999999999995</v>
      </c>
      <c r="C28" s="118"/>
      <c r="D28" s="118" t="s">
        <v>177</v>
      </c>
      <c r="E28" s="119" t="s">
        <v>178</v>
      </c>
      <c r="F28" s="1"/>
    </row>
    <row r="29" spans="1:6" s="2" customFormat="1" x14ac:dyDescent="0.25">
      <c r="A29" s="116"/>
      <c r="B29" s="117">
        <v>549.08000000000004</v>
      </c>
      <c r="C29" s="118"/>
      <c r="D29" s="118" t="s">
        <v>175</v>
      </c>
      <c r="E29" s="119" t="s">
        <v>179</v>
      </c>
      <c r="F29" s="1"/>
    </row>
    <row r="30" spans="1:6" s="2" customFormat="1" x14ac:dyDescent="0.25">
      <c r="A30" s="116"/>
      <c r="B30" s="117">
        <v>254.25</v>
      </c>
      <c r="C30" s="118"/>
      <c r="D30" s="118" t="s">
        <v>181</v>
      </c>
      <c r="E30" s="119" t="s">
        <v>182</v>
      </c>
      <c r="F30" s="1"/>
    </row>
    <row r="31" spans="1:6" s="142" customFormat="1" x14ac:dyDescent="0.25">
      <c r="A31" s="116"/>
      <c r="B31" s="117">
        <v>391.31</v>
      </c>
      <c r="C31" s="118"/>
      <c r="D31" s="118" t="s">
        <v>176</v>
      </c>
      <c r="E31" s="119" t="s">
        <v>182</v>
      </c>
      <c r="F31" s="141"/>
    </row>
    <row r="32" spans="1:6" s="133" customFormat="1" ht="13" x14ac:dyDescent="0.3">
      <c r="A32" s="128" t="s">
        <v>192</v>
      </c>
      <c r="B32" s="129"/>
      <c r="C32" s="130" t="s">
        <v>272</v>
      </c>
      <c r="D32" s="130"/>
      <c r="E32" s="131"/>
      <c r="F32" s="132"/>
    </row>
    <row r="33" spans="1:6" s="2" customFormat="1" x14ac:dyDescent="0.25">
      <c r="A33" s="116"/>
      <c r="B33" s="117">
        <v>40.869999999999997</v>
      </c>
      <c r="C33" s="118"/>
      <c r="D33" s="118" t="s">
        <v>177</v>
      </c>
      <c r="E33" s="119" t="s">
        <v>178</v>
      </c>
      <c r="F33" s="1"/>
    </row>
    <row r="34" spans="1:6" s="140" customFormat="1" x14ac:dyDescent="0.25">
      <c r="A34" s="116"/>
      <c r="B34" s="117">
        <v>718.62</v>
      </c>
      <c r="C34" s="118"/>
      <c r="D34" s="118" t="s">
        <v>175</v>
      </c>
      <c r="E34" s="119" t="s">
        <v>179</v>
      </c>
      <c r="F34" s="139"/>
    </row>
    <row r="35" spans="1:6" s="2" customFormat="1" x14ac:dyDescent="0.25">
      <c r="A35" s="116"/>
      <c r="B35" s="117">
        <v>16.22</v>
      </c>
      <c r="C35" s="118"/>
      <c r="D35" s="118" t="s">
        <v>177</v>
      </c>
      <c r="E35" s="119" t="s">
        <v>210</v>
      </c>
      <c r="F35" s="1"/>
    </row>
    <row r="36" spans="1:6" s="2" customFormat="1" x14ac:dyDescent="0.25">
      <c r="A36" s="116"/>
      <c r="B36" s="117">
        <v>277.39999999999998</v>
      </c>
      <c r="C36" s="118"/>
      <c r="D36" s="118" t="s">
        <v>176</v>
      </c>
      <c r="E36" s="119" t="s">
        <v>183</v>
      </c>
      <c r="F36" s="1"/>
    </row>
    <row r="37" spans="1:6" s="133" customFormat="1" ht="13" x14ac:dyDescent="0.3">
      <c r="A37" s="134">
        <v>44872</v>
      </c>
      <c r="B37" s="129"/>
      <c r="C37" s="130" t="s">
        <v>269</v>
      </c>
      <c r="D37" s="130"/>
      <c r="E37" s="131"/>
      <c r="F37" s="132"/>
    </row>
    <row r="38" spans="1:6" s="2" customFormat="1" x14ac:dyDescent="0.25">
      <c r="A38" s="116"/>
      <c r="B38" s="117">
        <v>40.869999999999997</v>
      </c>
      <c r="C38" s="118"/>
      <c r="D38" s="118" t="s">
        <v>177</v>
      </c>
      <c r="E38" s="119" t="s">
        <v>178</v>
      </c>
      <c r="F38" s="1"/>
    </row>
    <row r="39" spans="1:6" s="2" customFormat="1" x14ac:dyDescent="0.25">
      <c r="A39" s="116"/>
      <c r="B39" s="117">
        <v>571.87</v>
      </c>
      <c r="C39" s="118"/>
      <c r="D39" s="118" t="s">
        <v>175</v>
      </c>
      <c r="E39" s="119" t="s">
        <v>179</v>
      </c>
      <c r="F39" s="1"/>
    </row>
    <row r="40" spans="1:6" s="133" customFormat="1" ht="13" x14ac:dyDescent="0.3">
      <c r="A40" s="128" t="s">
        <v>193</v>
      </c>
      <c r="B40" s="129"/>
      <c r="C40" s="130" t="s">
        <v>271</v>
      </c>
      <c r="D40" s="130"/>
      <c r="E40" s="131"/>
      <c r="F40" s="132"/>
    </row>
    <row r="41" spans="1:6" s="2" customFormat="1" x14ac:dyDescent="0.25">
      <c r="A41" s="116"/>
      <c r="B41" s="117">
        <v>718.62</v>
      </c>
      <c r="C41" s="118"/>
      <c r="D41" s="118" t="s">
        <v>175</v>
      </c>
      <c r="E41" s="119" t="s">
        <v>179</v>
      </c>
      <c r="F41" s="1"/>
    </row>
    <row r="42" spans="1:6" s="140" customFormat="1" x14ac:dyDescent="0.25">
      <c r="A42" s="116"/>
      <c r="B42" s="117">
        <v>208.69</v>
      </c>
      <c r="C42" s="118"/>
      <c r="D42" s="118" t="s">
        <v>176</v>
      </c>
      <c r="E42" s="119" t="s">
        <v>182</v>
      </c>
      <c r="F42" s="139"/>
    </row>
    <row r="43" spans="1:6" s="140" customFormat="1" x14ac:dyDescent="0.25">
      <c r="A43" s="116"/>
      <c r="B43" s="117">
        <v>86.35</v>
      </c>
      <c r="C43" s="118"/>
      <c r="D43" s="118" t="s">
        <v>181</v>
      </c>
      <c r="E43" s="119" t="s">
        <v>182</v>
      </c>
      <c r="F43" s="139"/>
    </row>
    <row r="44" spans="1:6" s="133" customFormat="1" ht="13" x14ac:dyDescent="0.3">
      <c r="A44" s="128" t="s">
        <v>194</v>
      </c>
      <c r="B44" s="129"/>
      <c r="C44" s="130" t="s">
        <v>270</v>
      </c>
      <c r="D44" s="130"/>
      <c r="E44" s="131"/>
      <c r="F44" s="132"/>
    </row>
    <row r="45" spans="1:6" s="2" customFormat="1" x14ac:dyDescent="0.25">
      <c r="A45" s="116"/>
      <c r="B45" s="117">
        <v>55.64</v>
      </c>
      <c r="C45" s="118"/>
      <c r="D45" s="118" t="s">
        <v>206</v>
      </c>
      <c r="E45" s="119" t="s">
        <v>207</v>
      </c>
      <c r="F45" s="1"/>
    </row>
    <row r="46" spans="1:6" s="140" customFormat="1" x14ac:dyDescent="0.25">
      <c r="A46" s="116"/>
      <c r="B46" s="117">
        <v>441.96</v>
      </c>
      <c r="C46" s="118"/>
      <c r="D46" s="118" t="s">
        <v>175</v>
      </c>
      <c r="E46" s="119" t="s">
        <v>179</v>
      </c>
      <c r="F46" s="139"/>
    </row>
    <row r="47" spans="1:6" s="2" customFormat="1" x14ac:dyDescent="0.25">
      <c r="A47" s="116"/>
      <c r="B47" s="117">
        <v>276.66000000000003</v>
      </c>
      <c r="C47" s="118"/>
      <c r="D47" s="118" t="s">
        <v>175</v>
      </c>
      <c r="E47" s="119" t="s">
        <v>179</v>
      </c>
      <c r="F47" s="1"/>
    </row>
    <row r="48" spans="1:6" s="2" customFormat="1" x14ac:dyDescent="0.25">
      <c r="A48" s="116"/>
      <c r="B48" s="117">
        <v>10.44</v>
      </c>
      <c r="C48" s="118"/>
      <c r="D48" s="118" t="s">
        <v>208</v>
      </c>
      <c r="E48" s="119" t="s">
        <v>209</v>
      </c>
      <c r="F48" s="1"/>
    </row>
    <row r="49" spans="1:6" s="140" customFormat="1" x14ac:dyDescent="0.25">
      <c r="A49" s="116"/>
      <c r="B49" s="117">
        <v>171.17</v>
      </c>
      <c r="C49" s="118"/>
      <c r="D49" s="118" t="s">
        <v>176</v>
      </c>
      <c r="E49" s="119" t="s">
        <v>182</v>
      </c>
      <c r="F49" s="139"/>
    </row>
    <row r="50" spans="1:6" s="133" customFormat="1" ht="13" x14ac:dyDescent="0.3">
      <c r="A50" s="128" t="s">
        <v>195</v>
      </c>
      <c r="B50" s="129"/>
      <c r="C50" s="130" t="s">
        <v>268</v>
      </c>
      <c r="D50" s="130"/>
      <c r="E50" s="131"/>
      <c r="F50" s="132"/>
    </row>
    <row r="51" spans="1:6" s="140" customFormat="1" x14ac:dyDescent="0.25">
      <c r="A51" s="116"/>
      <c r="B51" s="117">
        <v>506.17</v>
      </c>
      <c r="C51" s="118"/>
      <c r="D51" s="118" t="s">
        <v>175</v>
      </c>
      <c r="E51" s="119" t="s">
        <v>196</v>
      </c>
      <c r="F51" s="139"/>
    </row>
    <row r="52" spans="1:6" s="140" customFormat="1" x14ac:dyDescent="0.25">
      <c r="A52" s="116"/>
      <c r="B52" s="117">
        <v>264</v>
      </c>
      <c r="C52" s="118"/>
      <c r="D52" s="118" t="s">
        <v>176</v>
      </c>
      <c r="E52" s="119" t="s">
        <v>197</v>
      </c>
      <c r="F52" s="139"/>
    </row>
    <row r="53" spans="1:6" s="133" customFormat="1" ht="13" x14ac:dyDescent="0.3">
      <c r="A53" s="128" t="s">
        <v>220</v>
      </c>
      <c r="B53" s="129"/>
      <c r="C53" s="130" t="s">
        <v>266</v>
      </c>
      <c r="D53" s="130"/>
      <c r="E53" s="131"/>
      <c r="F53" s="132"/>
    </row>
    <row r="54" spans="1:6" s="2" customFormat="1" x14ac:dyDescent="0.25">
      <c r="A54" s="116"/>
      <c r="B54" s="117">
        <v>636.79999999999995</v>
      </c>
      <c r="C54" s="118"/>
      <c r="D54" s="118" t="s">
        <v>175</v>
      </c>
      <c r="E54" s="119" t="s">
        <v>179</v>
      </c>
      <c r="F54" s="1"/>
    </row>
    <row r="55" spans="1:6" s="2" customFormat="1" x14ac:dyDescent="0.25">
      <c r="A55" s="116"/>
      <c r="B55" s="117">
        <v>509.12</v>
      </c>
      <c r="C55" s="118"/>
      <c r="D55" s="118" t="s">
        <v>176</v>
      </c>
      <c r="E55" s="119" t="s">
        <v>182</v>
      </c>
      <c r="F55" s="1"/>
    </row>
    <row r="56" spans="1:6" s="2" customFormat="1" x14ac:dyDescent="0.25">
      <c r="A56" s="116"/>
      <c r="B56" s="117">
        <v>174.5</v>
      </c>
      <c r="C56" s="118"/>
      <c r="D56" s="118" t="s">
        <v>221</v>
      </c>
      <c r="E56" s="119" t="s">
        <v>182</v>
      </c>
      <c r="F56" s="1"/>
    </row>
    <row r="57" spans="1:6" s="133" customFormat="1" ht="13" x14ac:dyDescent="0.3">
      <c r="A57" s="128" t="s">
        <v>222</v>
      </c>
      <c r="B57" s="129"/>
      <c r="C57" s="130" t="s">
        <v>267</v>
      </c>
      <c r="D57" s="130"/>
      <c r="E57" s="131"/>
      <c r="F57" s="132"/>
    </row>
    <row r="58" spans="1:6" s="2" customFormat="1" x14ac:dyDescent="0.25">
      <c r="A58" s="116"/>
      <c r="B58" s="117">
        <v>40.869999999999997</v>
      </c>
      <c r="C58" s="118"/>
      <c r="D58" s="118" t="s">
        <v>208</v>
      </c>
      <c r="E58" s="119" t="s">
        <v>229</v>
      </c>
      <c r="F58" s="1"/>
    </row>
    <row r="59" spans="1:6" s="2" customFormat="1" x14ac:dyDescent="0.25">
      <c r="A59" s="116"/>
      <c r="B59" s="117">
        <v>311.88</v>
      </c>
      <c r="C59" s="118"/>
      <c r="D59" s="118" t="s">
        <v>175</v>
      </c>
      <c r="E59" s="119" t="s">
        <v>223</v>
      </c>
      <c r="F59" s="1"/>
    </row>
    <row r="60" spans="1:6" s="2" customFormat="1" x14ac:dyDescent="0.25">
      <c r="A60" s="116"/>
      <c r="B60" s="117">
        <v>230.09</v>
      </c>
      <c r="C60" s="118"/>
      <c r="D60" s="118" t="s">
        <v>176</v>
      </c>
      <c r="E60" s="119" t="s">
        <v>224</v>
      </c>
      <c r="F60" s="1"/>
    </row>
    <row r="61" spans="1:6" s="140" customFormat="1" x14ac:dyDescent="0.25">
      <c r="A61" s="116"/>
      <c r="B61" s="117">
        <v>141.79</v>
      </c>
      <c r="C61" s="118"/>
      <c r="D61" s="118" t="s">
        <v>181</v>
      </c>
      <c r="E61" s="119" t="s">
        <v>224</v>
      </c>
      <c r="F61" s="139"/>
    </row>
    <row r="62" spans="1:6" s="133" customFormat="1" ht="13" x14ac:dyDescent="0.3">
      <c r="A62" s="128" t="s">
        <v>225</v>
      </c>
      <c r="B62" s="129"/>
      <c r="C62" s="130" t="s">
        <v>265</v>
      </c>
      <c r="D62" s="130"/>
      <c r="E62" s="131"/>
      <c r="F62" s="132"/>
    </row>
    <row r="63" spans="1:6" s="2" customFormat="1" x14ac:dyDescent="0.25">
      <c r="A63" s="116"/>
      <c r="B63" s="117">
        <v>55.17</v>
      </c>
      <c r="C63" s="118"/>
      <c r="D63" s="118" t="s">
        <v>206</v>
      </c>
      <c r="E63" s="119" t="s">
        <v>207</v>
      </c>
      <c r="F63" s="1"/>
    </row>
    <row r="64" spans="1:6" s="2" customFormat="1" x14ac:dyDescent="0.25">
      <c r="A64" s="116"/>
      <c r="B64" s="117">
        <v>708.13</v>
      </c>
      <c r="C64" s="118"/>
      <c r="D64" s="118" t="s">
        <v>175</v>
      </c>
      <c r="E64" s="119" t="s">
        <v>226</v>
      </c>
      <c r="F64" s="1"/>
    </row>
    <row r="65" spans="1:6" s="2" customFormat="1" x14ac:dyDescent="0.25">
      <c r="A65" s="116"/>
      <c r="B65" s="117">
        <v>1300.5</v>
      </c>
      <c r="C65" s="118"/>
      <c r="D65" s="118" t="s">
        <v>176</v>
      </c>
      <c r="E65" s="119" t="s">
        <v>227</v>
      </c>
      <c r="F65" s="1"/>
    </row>
    <row r="66" spans="1:6" s="138" customFormat="1" x14ac:dyDescent="0.25">
      <c r="A66" s="116"/>
      <c r="B66" s="117">
        <v>349.33</v>
      </c>
      <c r="C66" s="118"/>
      <c r="D66" s="118" t="s">
        <v>181</v>
      </c>
      <c r="E66" s="119" t="s">
        <v>228</v>
      </c>
      <c r="F66" s="139"/>
    </row>
    <row r="67" spans="1:6" s="137" customFormat="1" ht="13" x14ac:dyDescent="0.3">
      <c r="A67" s="134">
        <v>44978</v>
      </c>
      <c r="B67" s="129"/>
      <c r="C67" s="130" t="s">
        <v>275</v>
      </c>
      <c r="D67" s="130"/>
      <c r="E67" s="131"/>
      <c r="F67" s="136"/>
    </row>
    <row r="68" spans="1:6" s="137" customFormat="1" ht="13" x14ac:dyDescent="0.3">
      <c r="A68" s="134"/>
      <c r="B68" s="117">
        <v>40.869999999999997</v>
      </c>
      <c r="C68" s="130"/>
      <c r="D68" s="118" t="s">
        <v>208</v>
      </c>
      <c r="E68" s="119" t="s">
        <v>178</v>
      </c>
      <c r="F68" s="136"/>
    </row>
    <row r="69" spans="1:6" s="2" customFormat="1" x14ac:dyDescent="0.25">
      <c r="A69" s="116"/>
      <c r="B69" s="117">
        <v>526.30999999999995</v>
      </c>
      <c r="C69" s="118"/>
      <c r="D69" s="118" t="s">
        <v>175</v>
      </c>
      <c r="E69" s="119" t="s">
        <v>179</v>
      </c>
      <c r="F69" s="1"/>
    </row>
    <row r="70" spans="1:6" s="133" customFormat="1" ht="13" x14ac:dyDescent="0.3">
      <c r="A70" s="128" t="s">
        <v>249</v>
      </c>
      <c r="B70" s="129"/>
      <c r="C70" s="130" t="s">
        <v>285</v>
      </c>
      <c r="D70" s="130"/>
      <c r="E70" s="131"/>
      <c r="F70" s="132"/>
    </row>
    <row r="71" spans="1:6" s="137" customFormat="1" ht="13" x14ac:dyDescent="0.3">
      <c r="A71" s="128"/>
      <c r="B71" s="117">
        <v>54.4</v>
      </c>
      <c r="C71" s="118"/>
      <c r="D71" s="118" t="s">
        <v>206</v>
      </c>
      <c r="E71" s="119" t="s">
        <v>207</v>
      </c>
      <c r="F71" s="136"/>
    </row>
    <row r="72" spans="1:6" s="2" customFormat="1" x14ac:dyDescent="0.25">
      <c r="A72" s="116"/>
      <c r="B72" s="117">
        <v>605.59</v>
      </c>
      <c r="C72" s="118"/>
      <c r="D72" s="118" t="s">
        <v>175</v>
      </c>
      <c r="E72" s="119" t="s">
        <v>179</v>
      </c>
      <c r="F72" s="1"/>
    </row>
    <row r="73" spans="1:6" s="140" customFormat="1" x14ac:dyDescent="0.25">
      <c r="A73" s="116"/>
      <c r="B73" s="117">
        <v>328.71</v>
      </c>
      <c r="C73" s="118"/>
      <c r="D73" s="118" t="s">
        <v>181</v>
      </c>
      <c r="E73" s="119" t="s">
        <v>182</v>
      </c>
      <c r="F73" s="139"/>
    </row>
    <row r="74" spans="1:6" s="140" customFormat="1" x14ac:dyDescent="0.25">
      <c r="A74" s="116"/>
      <c r="B74" s="117">
        <v>845.22</v>
      </c>
      <c r="C74" s="118"/>
      <c r="D74" s="118" t="s">
        <v>176</v>
      </c>
      <c r="E74" s="119" t="s">
        <v>182</v>
      </c>
      <c r="F74" s="139"/>
    </row>
    <row r="75" spans="1:6" s="2" customFormat="1" x14ac:dyDescent="0.25">
      <c r="A75" s="116"/>
      <c r="B75" s="117">
        <v>51.84</v>
      </c>
      <c r="C75" s="118"/>
      <c r="D75" s="118" t="s">
        <v>206</v>
      </c>
      <c r="E75" s="119" t="s">
        <v>250</v>
      </c>
      <c r="F75" s="1"/>
    </row>
    <row r="76" spans="1:6" s="2" customFormat="1" ht="13" x14ac:dyDescent="0.25">
      <c r="A76" s="128" t="s">
        <v>263</v>
      </c>
      <c r="B76" s="117"/>
      <c r="C76" s="130" t="s">
        <v>262</v>
      </c>
      <c r="D76" s="118"/>
      <c r="E76" s="119"/>
      <c r="F76" s="1"/>
    </row>
    <row r="77" spans="1:6" s="2" customFormat="1" x14ac:dyDescent="0.25">
      <c r="A77" s="116"/>
      <c r="B77" s="117">
        <v>687.42</v>
      </c>
      <c r="C77" s="118"/>
      <c r="D77" s="118" t="s">
        <v>175</v>
      </c>
      <c r="E77" s="119" t="s">
        <v>179</v>
      </c>
      <c r="F77" s="1"/>
    </row>
    <row r="78" spans="1:6" s="2" customFormat="1" x14ac:dyDescent="0.25">
      <c r="A78" s="116"/>
      <c r="B78" s="117">
        <v>230.68</v>
      </c>
      <c r="C78" s="118"/>
      <c r="D78" s="118" t="s">
        <v>181</v>
      </c>
      <c r="E78" s="119" t="s">
        <v>261</v>
      </c>
      <c r="F78" s="1"/>
    </row>
    <row r="79" spans="1:6" s="2" customFormat="1" x14ac:dyDescent="0.25">
      <c r="A79" s="116"/>
      <c r="B79" s="117">
        <v>28</v>
      </c>
      <c r="C79" s="118"/>
      <c r="D79" s="118" t="s">
        <v>208</v>
      </c>
      <c r="E79" s="119" t="s">
        <v>261</v>
      </c>
      <c r="F79" s="1"/>
    </row>
    <row r="80" spans="1:6" s="2" customFormat="1" x14ac:dyDescent="0.25">
      <c r="A80" s="116"/>
      <c r="B80" s="117">
        <v>340.81</v>
      </c>
      <c r="C80" s="118"/>
      <c r="D80" s="118" t="s">
        <v>176</v>
      </c>
      <c r="E80" s="119" t="s">
        <v>261</v>
      </c>
      <c r="F80" s="1"/>
    </row>
    <row r="81" spans="1:6" s="133" customFormat="1" ht="13" x14ac:dyDescent="0.3">
      <c r="A81" s="128"/>
      <c r="B81" s="117">
        <v>103.94</v>
      </c>
      <c r="C81" s="130"/>
      <c r="D81" s="118" t="s">
        <v>280</v>
      </c>
      <c r="E81" s="119" t="s">
        <v>250</v>
      </c>
      <c r="F81" s="132"/>
    </row>
    <row r="82" spans="1:6" s="2" customFormat="1" ht="13" x14ac:dyDescent="0.25">
      <c r="A82" s="128" t="s">
        <v>278</v>
      </c>
      <c r="B82" s="117"/>
      <c r="C82" s="130" t="s">
        <v>276</v>
      </c>
      <c r="D82" s="118"/>
      <c r="E82" s="119"/>
      <c r="F82" s="1"/>
    </row>
    <row r="83" spans="1:6" s="2" customFormat="1" ht="13" x14ac:dyDescent="0.25">
      <c r="A83" s="128"/>
      <c r="B83" s="117">
        <v>90</v>
      </c>
      <c r="C83" s="130"/>
      <c r="D83" s="118" t="s">
        <v>208</v>
      </c>
      <c r="E83" s="119" t="s">
        <v>178</v>
      </c>
      <c r="F83" s="1"/>
    </row>
    <row r="84" spans="1:6" s="140" customFormat="1" x14ac:dyDescent="0.25">
      <c r="A84" s="116"/>
      <c r="B84" s="117">
        <v>592.1</v>
      </c>
      <c r="C84" s="118"/>
      <c r="D84" s="118" t="s">
        <v>175</v>
      </c>
      <c r="E84" s="119" t="s">
        <v>179</v>
      </c>
      <c r="F84" s="139"/>
    </row>
    <row r="85" spans="1:6" s="2" customFormat="1" x14ac:dyDescent="0.25">
      <c r="A85" s="116"/>
      <c r="B85" s="117">
        <v>112.62</v>
      </c>
      <c r="C85" s="118"/>
      <c r="D85" s="118" t="s">
        <v>181</v>
      </c>
      <c r="E85" s="119" t="s">
        <v>261</v>
      </c>
      <c r="F85" s="1"/>
    </row>
    <row r="86" spans="1:6" s="2" customFormat="1" x14ac:dyDescent="0.25">
      <c r="A86" s="116"/>
      <c r="B86" s="117">
        <v>160.87</v>
      </c>
      <c r="C86" s="118"/>
      <c r="D86" s="118" t="s">
        <v>176</v>
      </c>
      <c r="E86" s="119" t="s">
        <v>279</v>
      </c>
      <c r="F86" s="1"/>
    </row>
    <row r="87" spans="1:6" s="133" customFormat="1" ht="13" x14ac:dyDescent="0.3">
      <c r="A87" s="134">
        <v>45078</v>
      </c>
      <c r="B87" s="129"/>
      <c r="C87" s="130" t="s">
        <v>277</v>
      </c>
      <c r="D87" s="130"/>
      <c r="E87" s="131"/>
      <c r="F87" s="132"/>
    </row>
    <row r="88" spans="1:6" s="2" customFormat="1" ht="13" x14ac:dyDescent="0.25">
      <c r="A88" s="128"/>
      <c r="B88" s="117">
        <v>44.35</v>
      </c>
      <c r="C88" s="118"/>
      <c r="D88" s="118" t="s">
        <v>208</v>
      </c>
      <c r="E88" s="119" t="s">
        <v>178</v>
      </c>
      <c r="F88" s="1"/>
    </row>
    <row r="89" spans="1:6" s="2" customFormat="1" ht="13" x14ac:dyDescent="0.25">
      <c r="A89" s="128"/>
      <c r="B89" s="117">
        <v>396.4</v>
      </c>
      <c r="C89" s="118"/>
      <c r="D89" s="118" t="s">
        <v>175</v>
      </c>
      <c r="E89" s="119" t="s">
        <v>179</v>
      </c>
      <c r="F89" s="1"/>
    </row>
    <row r="90" spans="1:6" s="140" customFormat="1" ht="13" x14ac:dyDescent="0.25">
      <c r="A90" s="128"/>
      <c r="B90" s="117">
        <v>99.3</v>
      </c>
      <c r="C90" s="118"/>
      <c r="D90" s="118" t="s">
        <v>181</v>
      </c>
      <c r="E90" s="119" t="s">
        <v>183</v>
      </c>
      <c r="F90" s="139"/>
    </row>
    <row r="91" spans="1:6" s="137" customFormat="1" ht="13" x14ac:dyDescent="0.3">
      <c r="A91" s="134">
        <v>45090</v>
      </c>
      <c r="B91" s="129"/>
      <c r="C91" s="130" t="s">
        <v>264</v>
      </c>
      <c r="D91" s="130"/>
      <c r="E91" s="131"/>
      <c r="F91" s="136"/>
    </row>
    <row r="92" spans="1:6" s="140" customFormat="1" ht="13" x14ac:dyDescent="0.25">
      <c r="A92" s="134"/>
      <c r="B92" s="117">
        <v>44.35</v>
      </c>
      <c r="C92" s="118"/>
      <c r="D92" s="118" t="s">
        <v>208</v>
      </c>
      <c r="E92" s="119" t="s">
        <v>178</v>
      </c>
      <c r="F92" s="139"/>
    </row>
    <row r="93" spans="1:6" s="140" customFormat="1" ht="13" x14ac:dyDescent="0.25">
      <c r="A93" s="128"/>
      <c r="B93" s="117">
        <v>280</v>
      </c>
      <c r="C93" s="118"/>
      <c r="D93" s="118" t="s">
        <v>175</v>
      </c>
      <c r="E93" s="119" t="s">
        <v>258</v>
      </c>
      <c r="F93" s="139"/>
    </row>
    <row r="94" spans="1:6" s="2" customFormat="1" ht="13" x14ac:dyDescent="0.25">
      <c r="A94" s="128"/>
      <c r="B94" s="117"/>
      <c r="C94" s="118"/>
      <c r="D94" s="118"/>
      <c r="E94" s="119"/>
      <c r="F94" s="1"/>
    </row>
    <row r="95" spans="1:6" s="2" customFormat="1" x14ac:dyDescent="0.25">
      <c r="A95" s="116"/>
      <c r="B95" s="117"/>
      <c r="C95" s="118"/>
      <c r="D95" s="118"/>
      <c r="E95" s="119"/>
      <c r="F95" s="1"/>
    </row>
    <row r="96" spans="1:6" s="2" customFormat="1" x14ac:dyDescent="0.25">
      <c r="A96" s="116"/>
      <c r="B96" s="117"/>
      <c r="C96" s="118"/>
      <c r="D96" s="118"/>
      <c r="E96" s="119"/>
      <c r="F96" s="1"/>
    </row>
    <row r="97" spans="1:6" ht="19.5" customHeight="1" x14ac:dyDescent="0.25">
      <c r="A97" s="72" t="s">
        <v>125</v>
      </c>
      <c r="B97" s="73">
        <f>SUM(B23:B96)</f>
        <v>16360.94</v>
      </c>
      <c r="C97" s="127" t="str">
        <f>IF(SUBTOTAL(3,B23:B96)=SUBTOTAL(103,B23:B96),'Summary and sign-off'!$A$48,'Summary and sign-off'!$A$49)</f>
        <v>Check - there are no hidden rows with data</v>
      </c>
      <c r="D97" s="150" t="str">
        <f>IF('Summary and sign-off'!F56='Summary and sign-off'!F54,'Summary and sign-off'!A51,'Summary and sign-off'!A50)</f>
        <v>Check - each entry provides sufficient information</v>
      </c>
      <c r="E97" s="150"/>
      <c r="F97" s="17"/>
    </row>
    <row r="98" spans="1:6" ht="10.5" customHeight="1" x14ac:dyDescent="0.3">
      <c r="A98" s="17"/>
      <c r="B98" s="19"/>
      <c r="C98" s="17"/>
      <c r="D98" s="17"/>
      <c r="E98" s="17"/>
      <c r="F98" s="17"/>
    </row>
    <row r="99" spans="1:6" ht="24.75" customHeight="1" x14ac:dyDescent="0.25">
      <c r="A99" s="151" t="s">
        <v>126</v>
      </c>
      <c r="B99" s="151"/>
      <c r="C99" s="151"/>
      <c r="D99" s="151"/>
      <c r="E99" s="151"/>
      <c r="F99" s="17"/>
    </row>
    <row r="100" spans="1:6" ht="27" customHeight="1" x14ac:dyDescent="0.25">
      <c r="A100" s="24" t="s">
        <v>117</v>
      </c>
      <c r="B100" s="24" t="s">
        <v>62</v>
      </c>
      <c r="C100" s="24" t="s">
        <v>127</v>
      </c>
      <c r="D100" s="24" t="s">
        <v>128</v>
      </c>
      <c r="E100" s="24" t="s">
        <v>121</v>
      </c>
      <c r="F100" s="28"/>
    </row>
    <row r="101" spans="1:6" s="2" customFormat="1" hidden="1" x14ac:dyDescent="0.25">
      <c r="A101" s="96"/>
      <c r="B101" s="97"/>
      <c r="C101" s="98"/>
      <c r="D101" s="98"/>
      <c r="E101" s="99"/>
      <c r="F101" s="1"/>
    </row>
    <row r="102" spans="1:6" s="140" customFormat="1" x14ac:dyDescent="0.25">
      <c r="A102" s="116">
        <v>44893</v>
      </c>
      <c r="B102" s="117">
        <v>123.22</v>
      </c>
      <c r="C102" s="118" t="s">
        <v>247</v>
      </c>
      <c r="D102" s="118" t="s">
        <v>280</v>
      </c>
      <c r="E102" s="119" t="s">
        <v>248</v>
      </c>
      <c r="F102" s="139"/>
    </row>
    <row r="103" spans="1:6" s="140" customFormat="1" x14ac:dyDescent="0.25">
      <c r="A103" s="116">
        <v>44904</v>
      </c>
      <c r="B103" s="117">
        <v>15.3</v>
      </c>
      <c r="C103" s="118" t="s">
        <v>247</v>
      </c>
      <c r="D103" s="118" t="s">
        <v>208</v>
      </c>
      <c r="E103" s="119" t="s">
        <v>248</v>
      </c>
      <c r="F103" s="139"/>
    </row>
    <row r="104" spans="1:6" s="140" customFormat="1" x14ac:dyDescent="0.25">
      <c r="A104" s="116">
        <v>44967</v>
      </c>
      <c r="B104" s="117">
        <v>9.1300000000000008</v>
      </c>
      <c r="C104" s="118" t="s">
        <v>247</v>
      </c>
      <c r="D104" s="118" t="s">
        <v>208</v>
      </c>
      <c r="E104" s="119" t="s">
        <v>248</v>
      </c>
      <c r="F104" s="139"/>
    </row>
    <row r="105" spans="1:6" s="2" customFormat="1" x14ac:dyDescent="0.25">
      <c r="A105" s="116">
        <v>44986</v>
      </c>
      <c r="B105" s="117">
        <v>6.96</v>
      </c>
      <c r="C105" s="118" t="s">
        <v>247</v>
      </c>
      <c r="D105" s="118" t="s">
        <v>208</v>
      </c>
      <c r="E105" s="119" t="s">
        <v>248</v>
      </c>
      <c r="F105" s="1"/>
    </row>
    <row r="106" spans="1:6" s="2" customFormat="1" x14ac:dyDescent="0.25">
      <c r="A106" s="116">
        <v>45001</v>
      </c>
      <c r="B106" s="117">
        <v>11.31</v>
      </c>
      <c r="C106" s="118" t="s">
        <v>247</v>
      </c>
      <c r="D106" s="118" t="s">
        <v>208</v>
      </c>
      <c r="E106" s="119" t="s">
        <v>248</v>
      </c>
      <c r="F106" s="1"/>
    </row>
    <row r="107" spans="1:6" s="2" customFormat="1" x14ac:dyDescent="0.25">
      <c r="A107" s="116">
        <v>45002</v>
      </c>
      <c r="B107" s="117">
        <v>6.96</v>
      </c>
      <c r="C107" s="118" t="s">
        <v>247</v>
      </c>
      <c r="D107" s="118" t="s">
        <v>208</v>
      </c>
      <c r="E107" s="119" t="s">
        <v>248</v>
      </c>
      <c r="F107" s="1"/>
    </row>
    <row r="108" spans="1:6" s="2" customFormat="1" x14ac:dyDescent="0.25">
      <c r="A108" s="116">
        <v>45091</v>
      </c>
      <c r="B108" s="117">
        <v>10.43</v>
      </c>
      <c r="C108" s="118" t="s">
        <v>247</v>
      </c>
      <c r="D108" s="118" t="s">
        <v>208</v>
      </c>
      <c r="E108" s="119" t="s">
        <v>248</v>
      </c>
      <c r="F108" s="1"/>
    </row>
    <row r="109" spans="1:6" s="2" customFormat="1" x14ac:dyDescent="0.25">
      <c r="A109" s="116">
        <v>45091</v>
      </c>
      <c r="B109" s="117">
        <v>31.82</v>
      </c>
      <c r="C109" s="118" t="s">
        <v>247</v>
      </c>
      <c r="D109" s="118" t="s">
        <v>208</v>
      </c>
      <c r="E109" s="119" t="s">
        <v>248</v>
      </c>
      <c r="F109" s="1"/>
    </row>
    <row r="110" spans="1:6" s="2" customFormat="1" x14ac:dyDescent="0.25">
      <c r="A110" s="116"/>
      <c r="B110" s="117"/>
      <c r="C110" s="118"/>
      <c r="D110" s="118"/>
      <c r="E110" s="119"/>
      <c r="F110" s="1"/>
    </row>
    <row r="111" spans="1:6" s="2" customFormat="1" x14ac:dyDescent="0.25">
      <c r="A111" s="116"/>
      <c r="B111" s="117"/>
      <c r="C111" s="118"/>
      <c r="D111" s="118"/>
      <c r="E111" s="119"/>
      <c r="F111" s="1"/>
    </row>
    <row r="112" spans="1:6" s="2" customFormat="1" x14ac:dyDescent="0.25">
      <c r="A112" s="116"/>
      <c r="B112" s="117"/>
      <c r="C112" s="118"/>
      <c r="D112" s="118"/>
      <c r="E112" s="119"/>
      <c r="F112" s="1"/>
    </row>
    <row r="113" spans="1:6" s="2" customFormat="1" hidden="1" x14ac:dyDescent="0.25">
      <c r="A113" s="96"/>
      <c r="B113" s="97"/>
      <c r="C113" s="98"/>
      <c r="D113" s="98"/>
      <c r="E113" s="99"/>
      <c r="F113" s="1"/>
    </row>
    <row r="114" spans="1:6" ht="19.5" customHeight="1" x14ac:dyDescent="0.25">
      <c r="A114" s="72" t="s">
        <v>129</v>
      </c>
      <c r="B114" s="73">
        <f>SUM(B101:B113)</f>
        <v>215.13000000000002</v>
      </c>
      <c r="C114" s="127" t="str">
        <f>IF(SUBTOTAL(3,B101:B113)=SUBTOTAL(103,B101:B113),'Summary and sign-off'!$A$48,'Summary and sign-off'!$A$49)</f>
        <v>Check - there are no hidden rows with data</v>
      </c>
      <c r="D114" s="150" t="str">
        <f>IF('Summary and sign-off'!F57='Summary and sign-off'!F54,'Summary and sign-off'!A51,'Summary and sign-off'!A50)</f>
        <v>Check - each entry provides sufficient information</v>
      </c>
      <c r="E114" s="150"/>
      <c r="F114" s="17"/>
    </row>
    <row r="115" spans="1:6" ht="10.5" customHeight="1" x14ac:dyDescent="0.3">
      <c r="A115" s="17"/>
      <c r="B115" s="58"/>
      <c r="C115" s="19"/>
      <c r="D115" s="17"/>
      <c r="E115" s="17"/>
      <c r="F115" s="17"/>
    </row>
    <row r="116" spans="1:6" ht="34.5" customHeight="1" x14ac:dyDescent="0.25">
      <c r="A116" s="31" t="s">
        <v>130</v>
      </c>
      <c r="B116" s="59">
        <f>B19+B97+B114</f>
        <v>16576.07</v>
      </c>
      <c r="C116" s="32"/>
      <c r="D116" s="32"/>
      <c r="E116" s="32"/>
      <c r="F116" s="17"/>
    </row>
    <row r="117" spans="1:6" ht="13" x14ac:dyDescent="0.3">
      <c r="A117" s="17"/>
      <c r="B117" s="19"/>
      <c r="C117" s="17"/>
      <c r="D117" s="17"/>
      <c r="E117" s="17"/>
      <c r="F117" s="17"/>
    </row>
    <row r="118" spans="1:6" ht="13" x14ac:dyDescent="0.3">
      <c r="A118" s="18" t="s">
        <v>73</v>
      </c>
      <c r="B118" s="19"/>
      <c r="C118" s="17"/>
      <c r="D118" s="17"/>
      <c r="E118" s="17"/>
      <c r="F118" s="17"/>
    </row>
    <row r="119" spans="1:6" ht="12.65" customHeight="1" x14ac:dyDescent="0.25">
      <c r="A119" s="20" t="s">
        <v>131</v>
      </c>
      <c r="F119" s="17"/>
    </row>
    <row r="120" spans="1:6" ht="13" customHeight="1" x14ac:dyDescent="0.25">
      <c r="A120" s="20" t="s">
        <v>132</v>
      </c>
      <c r="B120" s="17"/>
      <c r="D120" s="17"/>
      <c r="F120" s="17"/>
    </row>
    <row r="121" spans="1:6" x14ac:dyDescent="0.25">
      <c r="A121" s="20" t="s">
        <v>133</v>
      </c>
      <c r="F121" s="17"/>
    </row>
    <row r="122" spans="1:6" ht="13" x14ac:dyDescent="0.3">
      <c r="A122" s="20" t="s">
        <v>79</v>
      </c>
      <c r="B122" s="19"/>
      <c r="C122" s="17"/>
      <c r="D122" s="17"/>
      <c r="E122" s="17"/>
      <c r="F122" s="17"/>
    </row>
    <row r="123" spans="1:6" ht="13" customHeight="1" x14ac:dyDescent="0.25">
      <c r="A123" s="20" t="s">
        <v>134</v>
      </c>
      <c r="B123" s="17"/>
      <c r="D123" s="17"/>
      <c r="F123" s="17"/>
    </row>
    <row r="124" spans="1:6" x14ac:dyDescent="0.25">
      <c r="A124" s="20" t="s">
        <v>135</v>
      </c>
      <c r="F124" s="17"/>
    </row>
    <row r="125" spans="1:6" x14ac:dyDescent="0.25">
      <c r="A125" s="20" t="s">
        <v>136</v>
      </c>
      <c r="B125" s="20"/>
      <c r="C125" s="20"/>
      <c r="D125" s="20"/>
      <c r="F125" s="17"/>
    </row>
    <row r="126" spans="1:6" x14ac:dyDescent="0.25">
      <c r="A126" s="26"/>
      <c r="B126" s="17"/>
      <c r="C126" s="17"/>
      <c r="D126" s="17"/>
      <c r="E126" s="17"/>
      <c r="F126" s="17"/>
    </row>
    <row r="127" spans="1:6" hidden="1" x14ac:dyDescent="0.25">
      <c r="A127" s="26"/>
      <c r="B127" s="17"/>
      <c r="C127" s="17"/>
      <c r="D127" s="17"/>
      <c r="E127" s="17"/>
      <c r="F127" s="17"/>
    </row>
    <row r="128" spans="1:6" x14ac:dyDescent="0.25"/>
    <row r="129" spans="1:6" x14ac:dyDescent="0.25"/>
    <row r="130" spans="1:6" x14ac:dyDescent="0.25"/>
    <row r="131" spans="1:6" x14ac:dyDescent="0.25"/>
    <row r="132" spans="1:6" ht="12.75" hidden="1" customHeight="1" x14ac:dyDescent="0.25"/>
    <row r="133" spans="1:6" x14ac:dyDescent="0.25"/>
    <row r="134" spans="1:6" x14ac:dyDescent="0.25"/>
    <row r="135" spans="1:6" hidden="1" x14ac:dyDescent="0.25">
      <c r="A135" s="26"/>
      <c r="B135" s="17"/>
      <c r="C135" s="17"/>
      <c r="D135" s="17"/>
      <c r="E135" s="17"/>
      <c r="F135" s="17"/>
    </row>
    <row r="136" spans="1:6" hidden="1" x14ac:dyDescent="0.25">
      <c r="A136" s="26"/>
      <c r="B136" s="17"/>
      <c r="C136" s="17"/>
      <c r="D136" s="17"/>
      <c r="E136" s="17"/>
      <c r="F136" s="17"/>
    </row>
    <row r="137" spans="1:6" hidden="1" x14ac:dyDescent="0.25">
      <c r="A137" s="26"/>
      <c r="B137" s="17"/>
      <c r="C137" s="17"/>
      <c r="D137" s="17"/>
      <c r="E137" s="17"/>
      <c r="F137" s="17"/>
    </row>
    <row r="138" spans="1:6" hidden="1" x14ac:dyDescent="0.25">
      <c r="A138" s="26"/>
      <c r="B138" s="17"/>
      <c r="C138" s="17"/>
      <c r="D138" s="17"/>
      <c r="E138" s="17"/>
      <c r="F138" s="17"/>
    </row>
    <row r="139" spans="1:6" hidden="1" x14ac:dyDescent="0.25">
      <c r="A139" s="26"/>
      <c r="B139" s="17"/>
      <c r="C139" s="17"/>
      <c r="D139" s="17"/>
      <c r="E139" s="17"/>
      <c r="F139" s="17"/>
    </row>
    <row r="140" spans="1:6" x14ac:dyDescent="0.25"/>
    <row r="141" spans="1:6" x14ac:dyDescent="0.25"/>
    <row r="142" spans="1:6" x14ac:dyDescent="0.25"/>
    <row r="143" spans="1:6" x14ac:dyDescent="0.25"/>
    <row r="144" spans="1:6"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formatCells="0" formatRows="0" insertColumns="0" insertRows="0" deleteRows="0"/>
  <mergeCells count="15">
    <mergeCell ref="B7:E7"/>
    <mergeCell ref="B5:E5"/>
    <mergeCell ref="D114:E114"/>
    <mergeCell ref="A1:E1"/>
    <mergeCell ref="A21:E21"/>
    <mergeCell ref="A99:E99"/>
    <mergeCell ref="B2:E2"/>
    <mergeCell ref="B3:E3"/>
    <mergeCell ref="B4:E4"/>
    <mergeCell ref="A8:E8"/>
    <mergeCell ref="A9:E9"/>
    <mergeCell ref="B6:E6"/>
    <mergeCell ref="D19:E19"/>
    <mergeCell ref="D97:E9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A56 A12 A18 A101:A104 A11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0 A22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05:A112 A24:A55 A57:A96 A13:A1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84"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B101:B113 B23:B96 B12:B18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21" sqref="C21"/>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46" t="s">
        <v>109</v>
      </c>
      <c r="B1" s="146"/>
      <c r="C1" s="146"/>
      <c r="D1" s="146"/>
      <c r="E1" s="146"/>
    </row>
    <row r="2" spans="1:6" ht="21" customHeight="1" x14ac:dyDescent="0.25">
      <c r="A2" s="3" t="s">
        <v>52</v>
      </c>
      <c r="B2" s="149" t="str">
        <f>'Summary and sign-off'!B2:F2</f>
        <v>Ministry for Culture &amp; Heritage</v>
      </c>
      <c r="C2" s="149"/>
      <c r="D2" s="149"/>
      <c r="E2" s="149"/>
    </row>
    <row r="3" spans="1:6" ht="21" customHeight="1" x14ac:dyDescent="0.25">
      <c r="A3" s="3" t="s">
        <v>110</v>
      </c>
      <c r="B3" s="149" t="str">
        <f>'Summary and sign-off'!B3:F3</f>
        <v>Laulu Mac Leauanae</v>
      </c>
      <c r="C3" s="149"/>
      <c r="D3" s="149"/>
      <c r="E3" s="149"/>
    </row>
    <row r="4" spans="1:6" ht="21" customHeight="1" x14ac:dyDescent="0.25">
      <c r="A4" s="3" t="s">
        <v>111</v>
      </c>
      <c r="B4" s="149">
        <f>'Summary and sign-off'!B4:F4</f>
        <v>44851</v>
      </c>
      <c r="C4" s="149"/>
      <c r="D4" s="149"/>
      <c r="E4" s="149"/>
    </row>
    <row r="5" spans="1:6" ht="21" customHeight="1" x14ac:dyDescent="0.25">
      <c r="A5" s="3" t="s">
        <v>112</v>
      </c>
      <c r="B5" s="149">
        <f>'Summary and sign-off'!B5:F5</f>
        <v>45107</v>
      </c>
      <c r="C5" s="149"/>
      <c r="D5" s="149"/>
      <c r="E5" s="149"/>
    </row>
    <row r="6" spans="1:6" ht="21" customHeight="1" x14ac:dyDescent="0.25">
      <c r="A6" s="3" t="s">
        <v>113</v>
      </c>
      <c r="B6" s="144" t="s">
        <v>81</v>
      </c>
      <c r="C6" s="144"/>
      <c r="D6" s="144"/>
      <c r="E6" s="144"/>
    </row>
    <row r="7" spans="1:6" ht="21" customHeight="1" x14ac:dyDescent="0.25">
      <c r="A7" s="3" t="s">
        <v>56</v>
      </c>
      <c r="B7" s="144" t="s">
        <v>83</v>
      </c>
      <c r="C7" s="144"/>
      <c r="D7" s="144"/>
      <c r="E7" s="144"/>
    </row>
    <row r="8" spans="1:6" ht="35.25" customHeight="1" x14ac:dyDescent="0.35">
      <c r="A8" s="159" t="s">
        <v>137</v>
      </c>
      <c r="B8" s="159"/>
      <c r="C8" s="160"/>
      <c r="D8" s="160"/>
      <c r="E8" s="160"/>
      <c r="F8" s="27"/>
    </row>
    <row r="9" spans="1:6" ht="35.25" customHeight="1" x14ac:dyDescent="0.35">
      <c r="A9" s="157" t="s">
        <v>138</v>
      </c>
      <c r="B9" s="158"/>
      <c r="C9" s="158"/>
      <c r="D9" s="158"/>
      <c r="E9" s="158"/>
      <c r="F9" s="27"/>
    </row>
    <row r="10" spans="1:6" ht="27" customHeight="1" x14ac:dyDescent="0.25">
      <c r="A10" s="24" t="s">
        <v>139</v>
      </c>
      <c r="B10" s="24" t="s">
        <v>62</v>
      </c>
      <c r="C10" s="24" t="s">
        <v>140</v>
      </c>
      <c r="D10" s="24" t="s">
        <v>141</v>
      </c>
      <c r="E10" s="24" t="s">
        <v>121</v>
      </c>
      <c r="F10" s="20"/>
    </row>
    <row r="11" spans="1:6" s="2" customFormat="1" hidden="1" x14ac:dyDescent="0.25">
      <c r="A11" s="100"/>
      <c r="B11" s="97"/>
      <c r="C11" s="101"/>
      <c r="D11" s="101"/>
      <c r="E11" s="102"/>
    </row>
    <row r="12" spans="1:6" s="2" customFormat="1" x14ac:dyDescent="0.25">
      <c r="A12" s="116" t="s">
        <v>284</v>
      </c>
      <c r="B12" s="117"/>
      <c r="C12" s="121"/>
      <c r="D12" s="121"/>
      <c r="E12" s="122"/>
    </row>
    <row r="13" spans="1:6" s="2" customFormat="1" x14ac:dyDescent="0.25">
      <c r="A13" s="116"/>
      <c r="B13" s="117"/>
      <c r="C13" s="121"/>
      <c r="D13" s="121"/>
      <c r="E13" s="122"/>
    </row>
    <row r="14" spans="1:6" s="2" customFormat="1" x14ac:dyDescent="0.25">
      <c r="A14" s="116"/>
      <c r="B14" s="117"/>
      <c r="C14" s="121"/>
      <c r="D14" s="121"/>
      <c r="E14" s="122"/>
    </row>
    <row r="15" spans="1:6" s="2" customFormat="1" x14ac:dyDescent="0.25">
      <c r="A15" s="116"/>
      <c r="B15" s="117"/>
      <c r="C15" s="121"/>
      <c r="D15" s="121"/>
      <c r="E15" s="122"/>
    </row>
    <row r="16" spans="1:6" s="2" customFormat="1" x14ac:dyDescent="0.25">
      <c r="A16" s="116"/>
      <c r="B16" s="117"/>
      <c r="C16" s="121"/>
      <c r="D16" s="121"/>
      <c r="E16" s="122"/>
    </row>
    <row r="17" spans="1:6" s="2" customFormat="1" x14ac:dyDescent="0.25">
      <c r="A17" s="116"/>
      <c r="B17" s="117"/>
      <c r="C17" s="121"/>
      <c r="D17" s="121"/>
      <c r="E17" s="122"/>
    </row>
    <row r="18" spans="1:6" s="2" customFormat="1" x14ac:dyDescent="0.25">
      <c r="A18" s="116"/>
      <c r="B18" s="117"/>
      <c r="C18" s="121"/>
      <c r="D18" s="121"/>
      <c r="E18" s="122"/>
    </row>
    <row r="19" spans="1:6" s="2" customFormat="1" x14ac:dyDescent="0.25">
      <c r="A19" s="116"/>
      <c r="B19" s="117"/>
      <c r="C19" s="121"/>
      <c r="D19" s="121"/>
      <c r="E19" s="122"/>
    </row>
    <row r="20" spans="1:6" s="2" customFormat="1" x14ac:dyDescent="0.25">
      <c r="A20" s="116"/>
      <c r="B20" s="117"/>
      <c r="C20" s="121"/>
      <c r="D20" s="121"/>
      <c r="E20" s="122"/>
    </row>
    <row r="21" spans="1:6" s="2" customFormat="1" x14ac:dyDescent="0.25">
      <c r="A21" s="116"/>
      <c r="B21" s="117"/>
      <c r="C21" s="121"/>
      <c r="D21" s="121"/>
      <c r="E21" s="122"/>
    </row>
    <row r="22" spans="1:6" s="2" customFormat="1" x14ac:dyDescent="0.25">
      <c r="A22" s="120"/>
      <c r="B22" s="117"/>
      <c r="C22" s="121"/>
      <c r="D22" s="121"/>
      <c r="E22" s="122"/>
    </row>
    <row r="23" spans="1:6" s="2" customFormat="1" x14ac:dyDescent="0.25">
      <c r="A23" s="120"/>
      <c r="B23" s="117"/>
      <c r="C23" s="121"/>
      <c r="D23" s="121"/>
      <c r="E23" s="122"/>
    </row>
    <row r="24" spans="1:6" s="2" customFormat="1" ht="11.25" hidden="1" customHeight="1" x14ac:dyDescent="0.25">
      <c r="A24" s="100"/>
      <c r="B24" s="97"/>
      <c r="C24" s="101"/>
      <c r="D24" s="101"/>
      <c r="E24" s="102"/>
    </row>
    <row r="25" spans="1:6" ht="34.5" customHeight="1" x14ac:dyDescent="0.25">
      <c r="A25" s="54" t="s">
        <v>142</v>
      </c>
      <c r="B25" s="63">
        <f>SUM(B11:B24)</f>
        <v>0</v>
      </c>
      <c r="C25" s="71" t="str">
        <f>IF(SUBTOTAL(3,B11:B24)=SUBTOTAL(103,B11:B24),'Summary and sign-off'!$A$48,'Summary and sign-off'!$A$49)</f>
        <v>Check - there are no hidden rows with data</v>
      </c>
      <c r="D25" s="150" t="str">
        <f>IF('Summary and sign-off'!F58='Summary and sign-off'!F54,'Summary and sign-off'!A51,'Summary and sign-off'!A50)</f>
        <v>Check - each entry provides sufficient information</v>
      </c>
      <c r="E25" s="150"/>
      <c r="F25" s="2"/>
    </row>
    <row r="26" spans="1:6" ht="13" x14ac:dyDescent="0.3">
      <c r="A26" s="18"/>
      <c r="B26" s="17"/>
      <c r="C26" s="17"/>
      <c r="D26" s="17"/>
      <c r="E26" s="17"/>
    </row>
    <row r="27" spans="1:6" ht="13" x14ac:dyDescent="0.3">
      <c r="A27" s="18" t="s">
        <v>73</v>
      </c>
      <c r="B27" s="19"/>
      <c r="C27" s="17"/>
      <c r="D27" s="17"/>
      <c r="E27" s="17"/>
    </row>
    <row r="28" spans="1:6" ht="12.75" customHeight="1" x14ac:dyDescent="0.25">
      <c r="A28" s="20" t="s">
        <v>143</v>
      </c>
      <c r="B28" s="20"/>
      <c r="C28" s="20"/>
      <c r="D28" s="20"/>
      <c r="E28" s="20"/>
    </row>
    <row r="29" spans="1:6" x14ac:dyDescent="0.25">
      <c r="A29" s="20" t="s">
        <v>144</v>
      </c>
      <c r="B29" s="20"/>
      <c r="C29" s="28"/>
      <c r="D29" s="28"/>
      <c r="E29" s="28"/>
    </row>
    <row r="30" spans="1:6" ht="13" x14ac:dyDescent="0.3">
      <c r="A30" s="20" t="s">
        <v>79</v>
      </c>
      <c r="B30" s="19"/>
      <c r="C30" s="17"/>
      <c r="D30" s="17"/>
      <c r="E30" s="17"/>
      <c r="F30" s="17"/>
    </row>
    <row r="31" spans="1:6" x14ac:dyDescent="0.25">
      <c r="A31" s="20" t="s">
        <v>145</v>
      </c>
      <c r="B31" s="20"/>
      <c r="C31" s="28"/>
      <c r="D31" s="28"/>
      <c r="E31" s="28"/>
    </row>
    <row r="32" spans="1:6" ht="12.75" customHeight="1" x14ac:dyDescent="0.25">
      <c r="A32" s="20" t="s">
        <v>146</v>
      </c>
      <c r="B32" s="20"/>
      <c r="C32" s="22"/>
      <c r="D32" s="22"/>
      <c r="E32" s="22"/>
    </row>
    <row r="33" spans="1:5" x14ac:dyDescent="0.25">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46" t="s">
        <v>109</v>
      </c>
      <c r="B1" s="146"/>
      <c r="C1" s="146"/>
      <c r="D1" s="146"/>
      <c r="E1" s="146"/>
    </row>
    <row r="2" spans="1:6" ht="21" customHeight="1" x14ac:dyDescent="0.25">
      <c r="A2" s="3" t="s">
        <v>52</v>
      </c>
      <c r="B2" s="149" t="str">
        <f>'Summary and sign-off'!B2:F2</f>
        <v>Ministry for Culture &amp; Heritage</v>
      </c>
      <c r="C2" s="149"/>
      <c r="D2" s="149"/>
      <c r="E2" s="149"/>
    </row>
    <row r="3" spans="1:6" ht="21" customHeight="1" x14ac:dyDescent="0.25">
      <c r="A3" s="3" t="s">
        <v>110</v>
      </c>
      <c r="B3" s="149" t="str">
        <f>'Summary and sign-off'!B3:F3</f>
        <v>Laulu Mac Leauanae</v>
      </c>
      <c r="C3" s="149"/>
      <c r="D3" s="149"/>
      <c r="E3" s="149"/>
    </row>
    <row r="4" spans="1:6" ht="21" customHeight="1" x14ac:dyDescent="0.25">
      <c r="A4" s="3" t="s">
        <v>111</v>
      </c>
      <c r="B4" s="149">
        <f>'Summary and sign-off'!B4:F4</f>
        <v>44851</v>
      </c>
      <c r="C4" s="149"/>
      <c r="D4" s="149"/>
      <c r="E4" s="149"/>
    </row>
    <row r="5" spans="1:6" ht="21" customHeight="1" x14ac:dyDescent="0.25">
      <c r="A5" s="3" t="s">
        <v>112</v>
      </c>
      <c r="B5" s="149">
        <f>'Summary and sign-off'!B5:F5</f>
        <v>45107</v>
      </c>
      <c r="C5" s="149"/>
      <c r="D5" s="149"/>
      <c r="E5" s="149"/>
    </row>
    <row r="6" spans="1:6" ht="21" customHeight="1" x14ac:dyDescent="0.25">
      <c r="A6" s="3" t="s">
        <v>113</v>
      </c>
      <c r="B6" s="144" t="s">
        <v>81</v>
      </c>
      <c r="C6" s="144"/>
      <c r="D6" s="144"/>
      <c r="E6" s="144"/>
      <c r="F6" s="23"/>
    </row>
    <row r="7" spans="1:6" ht="21" customHeight="1" x14ac:dyDescent="0.25">
      <c r="A7" s="3" t="s">
        <v>56</v>
      </c>
      <c r="B7" s="144" t="s">
        <v>83</v>
      </c>
      <c r="C7" s="144"/>
      <c r="D7" s="144"/>
      <c r="E7" s="144"/>
      <c r="F7" s="23"/>
    </row>
    <row r="8" spans="1:6" ht="35.25" customHeight="1" x14ac:dyDescent="0.25">
      <c r="A8" s="153" t="s">
        <v>147</v>
      </c>
      <c r="B8" s="153"/>
      <c r="C8" s="160"/>
      <c r="D8" s="160"/>
      <c r="E8" s="160"/>
    </row>
    <row r="9" spans="1:6" ht="35.25" customHeight="1" x14ac:dyDescent="0.25">
      <c r="A9" s="161" t="s">
        <v>148</v>
      </c>
      <c r="B9" s="162"/>
      <c r="C9" s="162"/>
      <c r="D9" s="162"/>
      <c r="E9" s="162"/>
    </row>
    <row r="10" spans="1:6" ht="27" customHeight="1" x14ac:dyDescent="0.25">
      <c r="A10" s="24" t="s">
        <v>117</v>
      </c>
      <c r="B10" s="24" t="s">
        <v>62</v>
      </c>
      <c r="C10" s="24" t="s">
        <v>149</v>
      </c>
      <c r="D10" s="24" t="s">
        <v>150</v>
      </c>
      <c r="E10" s="24" t="s">
        <v>121</v>
      </c>
      <c r="F10" s="20"/>
    </row>
    <row r="11" spans="1:6" s="2" customFormat="1" hidden="1" x14ac:dyDescent="0.25">
      <c r="A11" s="100"/>
      <c r="B11" s="97"/>
      <c r="C11" s="101"/>
      <c r="D11" s="101"/>
      <c r="E11" s="102"/>
    </row>
    <row r="12" spans="1:6" s="2" customFormat="1" x14ac:dyDescent="0.25">
      <c r="A12" s="116">
        <v>44861</v>
      </c>
      <c r="B12" s="117">
        <v>56.44</v>
      </c>
      <c r="C12" s="121" t="s">
        <v>259</v>
      </c>
      <c r="D12" s="121" t="s">
        <v>260</v>
      </c>
      <c r="E12" s="122" t="s">
        <v>248</v>
      </c>
    </row>
    <row r="13" spans="1:6" s="2" customFormat="1" x14ac:dyDescent="0.25">
      <c r="A13" s="116">
        <v>44892</v>
      </c>
      <c r="B13" s="117">
        <v>33</v>
      </c>
      <c r="C13" s="121" t="s">
        <v>259</v>
      </c>
      <c r="D13" s="121" t="s">
        <v>260</v>
      </c>
      <c r="E13" s="122" t="s">
        <v>248</v>
      </c>
    </row>
    <row r="14" spans="1:6" s="2" customFormat="1" x14ac:dyDescent="0.25">
      <c r="A14" s="116">
        <v>44922</v>
      </c>
      <c r="B14" s="117">
        <v>33.770000000000003</v>
      </c>
      <c r="C14" s="121" t="s">
        <v>259</v>
      </c>
      <c r="D14" s="121" t="s">
        <v>260</v>
      </c>
      <c r="E14" s="122" t="s">
        <v>248</v>
      </c>
    </row>
    <row r="15" spans="1:6" s="2" customFormat="1" x14ac:dyDescent="0.25">
      <c r="A15" s="116">
        <v>44953</v>
      </c>
      <c r="B15" s="117">
        <v>33.43</v>
      </c>
      <c r="C15" s="121" t="s">
        <v>259</v>
      </c>
      <c r="D15" s="121" t="s">
        <v>260</v>
      </c>
      <c r="E15" s="122" t="s">
        <v>248</v>
      </c>
    </row>
    <row r="16" spans="1:6" s="2" customFormat="1" x14ac:dyDescent="0.25">
      <c r="A16" s="116">
        <v>44984</v>
      </c>
      <c r="B16" s="117">
        <v>33</v>
      </c>
      <c r="C16" s="121" t="s">
        <v>259</v>
      </c>
      <c r="D16" s="121" t="s">
        <v>260</v>
      </c>
      <c r="E16" s="122" t="s">
        <v>248</v>
      </c>
    </row>
    <row r="17" spans="1:6" s="2" customFormat="1" x14ac:dyDescent="0.25">
      <c r="A17" s="116">
        <v>45012</v>
      </c>
      <c r="B17" s="117">
        <v>33</v>
      </c>
      <c r="C17" s="121" t="s">
        <v>259</v>
      </c>
      <c r="D17" s="121" t="s">
        <v>260</v>
      </c>
      <c r="E17" s="122" t="s">
        <v>248</v>
      </c>
    </row>
    <row r="18" spans="1:6" s="2" customFormat="1" x14ac:dyDescent="0.25">
      <c r="A18" s="116">
        <v>45043</v>
      </c>
      <c r="B18" s="117">
        <v>33</v>
      </c>
      <c r="C18" s="121" t="s">
        <v>259</v>
      </c>
      <c r="D18" s="121" t="s">
        <v>260</v>
      </c>
      <c r="E18" s="122" t="s">
        <v>248</v>
      </c>
    </row>
    <row r="19" spans="1:6" s="2" customFormat="1" x14ac:dyDescent="0.25">
      <c r="A19" s="116">
        <v>45073</v>
      </c>
      <c r="B19" s="117">
        <v>33</v>
      </c>
      <c r="C19" s="121" t="s">
        <v>259</v>
      </c>
      <c r="D19" s="121" t="s">
        <v>260</v>
      </c>
      <c r="E19" s="122" t="s">
        <v>248</v>
      </c>
    </row>
    <row r="20" spans="1:6" s="2" customFormat="1" x14ac:dyDescent="0.25">
      <c r="A20" s="116">
        <v>45104</v>
      </c>
      <c r="B20" s="117">
        <v>33</v>
      </c>
      <c r="C20" s="121" t="s">
        <v>259</v>
      </c>
      <c r="D20" s="121" t="s">
        <v>260</v>
      </c>
      <c r="E20" s="122" t="s">
        <v>248</v>
      </c>
    </row>
    <row r="21" spans="1:6" s="2" customFormat="1" x14ac:dyDescent="0.25">
      <c r="A21" s="116"/>
      <c r="B21" s="117"/>
      <c r="C21" s="121"/>
      <c r="D21" s="121"/>
      <c r="E21" s="122"/>
    </row>
    <row r="22" spans="1:6" s="2" customFormat="1" x14ac:dyDescent="0.25">
      <c r="A22" s="120"/>
      <c r="B22" s="117"/>
      <c r="C22" s="121"/>
      <c r="D22" s="121"/>
      <c r="E22" s="122"/>
    </row>
    <row r="23" spans="1:6" s="2" customFormat="1" x14ac:dyDescent="0.25">
      <c r="A23" s="120"/>
      <c r="B23" s="117"/>
      <c r="C23" s="121"/>
      <c r="D23" s="121"/>
      <c r="E23" s="122"/>
    </row>
    <row r="24" spans="1:6" s="2" customFormat="1" hidden="1" x14ac:dyDescent="0.25">
      <c r="A24" s="100"/>
      <c r="B24" s="97"/>
      <c r="C24" s="101"/>
      <c r="D24" s="101"/>
      <c r="E24" s="102"/>
    </row>
    <row r="25" spans="1:6" ht="34.5" customHeight="1" x14ac:dyDescent="0.25">
      <c r="A25" s="54" t="s">
        <v>151</v>
      </c>
      <c r="B25" s="63">
        <f>SUM(B11:B24)</f>
        <v>321.64</v>
      </c>
      <c r="C25" s="71" t="str">
        <f>IF(SUBTOTAL(3,B11:B24)=SUBTOTAL(103,B11:B24),'Summary and sign-off'!$A$48,'Summary and sign-off'!$A$49)</f>
        <v>Check - there are no hidden rows with data</v>
      </c>
      <c r="D25" s="150" t="str">
        <f>IF('Summary and sign-off'!F59='Summary and sign-off'!F54,'Summary and sign-off'!A51,'Summary and sign-off'!A50)</f>
        <v>Check - each entry provides sufficient information</v>
      </c>
      <c r="E25" s="150"/>
    </row>
    <row r="26" spans="1:6" ht="14.15" customHeight="1" x14ac:dyDescent="0.25">
      <c r="B26" s="17"/>
      <c r="C26" s="17"/>
      <c r="D26" s="17"/>
      <c r="E26" s="17"/>
    </row>
    <row r="27" spans="1:6" ht="13" x14ac:dyDescent="0.3">
      <c r="A27" s="18" t="s">
        <v>152</v>
      </c>
      <c r="B27" s="17"/>
      <c r="C27" s="17"/>
      <c r="D27" s="17"/>
      <c r="E27" s="17"/>
    </row>
    <row r="28" spans="1:6" ht="12.65" customHeight="1" x14ac:dyDescent="0.25">
      <c r="A28" s="20" t="s">
        <v>131</v>
      </c>
      <c r="B28" s="17"/>
      <c r="C28" s="17"/>
      <c r="D28" s="17"/>
      <c r="E28" s="17"/>
    </row>
    <row r="29" spans="1:6" ht="13" x14ac:dyDescent="0.3">
      <c r="A29" s="20" t="s">
        <v>79</v>
      </c>
      <c r="B29" s="19"/>
      <c r="C29" s="17"/>
      <c r="D29" s="17"/>
      <c r="E29" s="17"/>
      <c r="F29" s="17"/>
    </row>
    <row r="30" spans="1:6" x14ac:dyDescent="0.25">
      <c r="A30" s="20" t="s">
        <v>145</v>
      </c>
      <c r="C30" s="17"/>
      <c r="D30" s="17"/>
      <c r="E30" s="17"/>
      <c r="F30" s="17"/>
    </row>
    <row r="31" spans="1:6" ht="12.75" customHeight="1" x14ac:dyDescent="0.25">
      <c r="A31" s="20" t="s">
        <v>146</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4"/>
  <sheetViews>
    <sheetView zoomScale="104" zoomScaleNormal="104" workbookViewId="0">
      <selection activeCell="A12" sqref="A12"/>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46" t="s">
        <v>153</v>
      </c>
      <c r="B1" s="146"/>
      <c r="C1" s="146"/>
      <c r="D1" s="146"/>
      <c r="E1" s="146"/>
      <c r="F1" s="146"/>
    </row>
    <row r="2" spans="1:6" ht="21" customHeight="1" x14ac:dyDescent="0.25">
      <c r="A2" s="3" t="s">
        <v>52</v>
      </c>
      <c r="B2" s="149" t="s">
        <v>169</v>
      </c>
      <c r="C2" s="149"/>
      <c r="D2" s="149"/>
      <c r="E2" s="149"/>
      <c r="F2" s="149"/>
    </row>
    <row r="3" spans="1:6" ht="21" customHeight="1" x14ac:dyDescent="0.25">
      <c r="A3" s="3" t="s">
        <v>110</v>
      </c>
      <c r="B3" s="149" t="s">
        <v>171</v>
      </c>
      <c r="C3" s="149"/>
      <c r="D3" s="149"/>
      <c r="E3" s="149"/>
      <c r="F3" s="149"/>
    </row>
    <row r="4" spans="1:6" ht="21" customHeight="1" x14ac:dyDescent="0.25">
      <c r="A4" s="3" t="s">
        <v>111</v>
      </c>
      <c r="B4" s="149">
        <v>44767</v>
      </c>
      <c r="C4" s="149"/>
      <c r="D4" s="149"/>
      <c r="E4" s="149"/>
      <c r="F4" s="149"/>
    </row>
    <row r="5" spans="1:6" ht="21" customHeight="1" x14ac:dyDescent="0.25">
      <c r="A5" s="3" t="s">
        <v>112</v>
      </c>
      <c r="B5" s="149">
        <f>'Summary and sign-off'!B5:F5</f>
        <v>45107</v>
      </c>
      <c r="C5" s="149"/>
      <c r="D5" s="149"/>
      <c r="E5" s="149"/>
      <c r="F5" s="149"/>
    </row>
    <row r="6" spans="1:6" ht="21" customHeight="1" x14ac:dyDescent="0.25">
      <c r="A6" s="3" t="s">
        <v>154</v>
      </c>
      <c r="B6" s="144" t="s">
        <v>81</v>
      </c>
      <c r="C6" s="144"/>
      <c r="D6" s="144"/>
      <c r="E6" s="144"/>
      <c r="F6" s="144"/>
    </row>
    <row r="7" spans="1:6" ht="21" customHeight="1" x14ac:dyDescent="0.25">
      <c r="A7" s="3" t="s">
        <v>56</v>
      </c>
      <c r="B7" s="144" t="s">
        <v>83</v>
      </c>
      <c r="C7" s="144"/>
      <c r="D7" s="144"/>
      <c r="E7" s="144"/>
      <c r="F7" s="144"/>
    </row>
    <row r="8" spans="1:6" ht="36" customHeight="1" x14ac:dyDescent="0.25">
      <c r="A8" s="153" t="s">
        <v>155</v>
      </c>
      <c r="B8" s="153"/>
      <c r="C8" s="153"/>
      <c r="D8" s="153"/>
      <c r="E8" s="153"/>
      <c r="F8" s="153"/>
    </row>
    <row r="9" spans="1:6" ht="36" customHeight="1" x14ac:dyDescent="0.25">
      <c r="A9" s="161" t="s">
        <v>156</v>
      </c>
      <c r="B9" s="162"/>
      <c r="C9" s="162"/>
      <c r="D9" s="162"/>
      <c r="E9" s="162"/>
      <c r="F9" s="162"/>
    </row>
    <row r="10" spans="1:6" ht="39" customHeight="1" x14ac:dyDescent="0.25">
      <c r="A10" s="24" t="s">
        <v>117</v>
      </c>
      <c r="B10" s="110" t="s">
        <v>157</v>
      </c>
      <c r="C10" s="110" t="s">
        <v>158</v>
      </c>
      <c r="D10" s="110" t="s">
        <v>159</v>
      </c>
      <c r="E10" s="110" t="s">
        <v>160</v>
      </c>
      <c r="F10" s="110" t="s">
        <v>161</v>
      </c>
    </row>
    <row r="11" spans="1:6" s="2" customFormat="1" hidden="1" x14ac:dyDescent="0.25">
      <c r="A11" s="96"/>
      <c r="B11" s="101"/>
      <c r="C11" s="103"/>
      <c r="D11" s="101"/>
      <c r="E11" s="104"/>
      <c r="F11" s="102"/>
    </row>
    <row r="12" spans="1:6" s="2" customFormat="1" ht="25" x14ac:dyDescent="0.25">
      <c r="A12" s="116">
        <v>44855</v>
      </c>
      <c r="B12" s="123" t="s">
        <v>174</v>
      </c>
      <c r="C12" s="124" t="s">
        <v>96</v>
      </c>
      <c r="D12" s="123" t="s">
        <v>184</v>
      </c>
      <c r="E12" s="125" t="s">
        <v>95</v>
      </c>
      <c r="F12" s="126"/>
    </row>
    <row r="13" spans="1:6" s="2" customFormat="1" ht="25" x14ac:dyDescent="0.25">
      <c r="A13" s="116">
        <v>44856</v>
      </c>
      <c r="B13" s="123" t="s">
        <v>172</v>
      </c>
      <c r="C13" s="124" t="s">
        <v>96</v>
      </c>
      <c r="D13" s="123" t="s">
        <v>173</v>
      </c>
      <c r="E13" s="125" t="s">
        <v>95</v>
      </c>
      <c r="F13" s="126"/>
    </row>
    <row r="14" spans="1:6" s="2" customFormat="1" x14ac:dyDescent="0.25">
      <c r="A14" s="116">
        <v>44875</v>
      </c>
      <c r="B14" s="123" t="s">
        <v>185</v>
      </c>
      <c r="C14" s="124" t="s">
        <v>96</v>
      </c>
      <c r="D14" s="123" t="s">
        <v>186</v>
      </c>
      <c r="E14" s="125" t="s">
        <v>95</v>
      </c>
      <c r="F14" s="126" t="s">
        <v>187</v>
      </c>
    </row>
    <row r="15" spans="1:6" s="2" customFormat="1" ht="25" x14ac:dyDescent="0.25">
      <c r="A15" s="116">
        <v>44881</v>
      </c>
      <c r="B15" s="123" t="s">
        <v>188</v>
      </c>
      <c r="C15" s="124" t="s">
        <v>96</v>
      </c>
      <c r="D15" s="123" t="s">
        <v>189</v>
      </c>
      <c r="E15" s="125" t="s">
        <v>95</v>
      </c>
      <c r="F15" s="126" t="s">
        <v>187</v>
      </c>
    </row>
    <row r="16" spans="1:6" s="2" customFormat="1" x14ac:dyDescent="0.25">
      <c r="A16" s="116">
        <v>44883</v>
      </c>
      <c r="B16" s="123" t="s">
        <v>256</v>
      </c>
      <c r="C16" s="124" t="s">
        <v>96</v>
      </c>
      <c r="D16" s="123" t="s">
        <v>186</v>
      </c>
      <c r="E16" s="125" t="s">
        <v>95</v>
      </c>
      <c r="F16" s="126" t="s">
        <v>187</v>
      </c>
    </row>
    <row r="17" spans="1:6" s="2" customFormat="1" x14ac:dyDescent="0.25">
      <c r="A17" s="116">
        <v>44889</v>
      </c>
      <c r="B17" s="123" t="s">
        <v>191</v>
      </c>
      <c r="C17" s="124" t="s">
        <v>96</v>
      </c>
      <c r="D17" s="123" t="s">
        <v>257</v>
      </c>
      <c r="E17" s="125" t="s">
        <v>95</v>
      </c>
      <c r="F17" s="126" t="s">
        <v>187</v>
      </c>
    </row>
    <row r="18" spans="1:6" s="2" customFormat="1" ht="25" x14ac:dyDescent="0.25">
      <c r="A18" s="116">
        <v>44896</v>
      </c>
      <c r="B18" s="123" t="s">
        <v>190</v>
      </c>
      <c r="C18" s="124" t="s">
        <v>96</v>
      </c>
      <c r="D18" s="123" t="s">
        <v>186</v>
      </c>
      <c r="E18" s="125" t="s">
        <v>95</v>
      </c>
      <c r="F18" s="126" t="s">
        <v>187</v>
      </c>
    </row>
    <row r="19" spans="1:6" s="2" customFormat="1" ht="25" x14ac:dyDescent="0.25">
      <c r="A19" s="116">
        <v>44904</v>
      </c>
      <c r="B19" s="123" t="s">
        <v>198</v>
      </c>
      <c r="C19" s="124" t="s">
        <v>97</v>
      </c>
      <c r="D19" s="123" t="s">
        <v>199</v>
      </c>
      <c r="E19" s="125" t="s">
        <v>95</v>
      </c>
      <c r="F19" s="126" t="s">
        <v>187</v>
      </c>
    </row>
    <row r="20" spans="1:6" s="2" customFormat="1" x14ac:dyDescent="0.25">
      <c r="A20" s="116">
        <v>44885</v>
      </c>
      <c r="B20" s="123" t="s">
        <v>200</v>
      </c>
      <c r="C20" s="124" t="s">
        <v>97</v>
      </c>
      <c r="D20" s="123" t="s">
        <v>201</v>
      </c>
      <c r="E20" s="125" t="s">
        <v>95</v>
      </c>
      <c r="F20" s="126" t="s">
        <v>187</v>
      </c>
    </row>
    <row r="21" spans="1:6" s="2" customFormat="1" x14ac:dyDescent="0.25">
      <c r="A21" s="116">
        <v>44909</v>
      </c>
      <c r="B21" s="123" t="s">
        <v>202</v>
      </c>
      <c r="C21" s="124" t="s">
        <v>97</v>
      </c>
      <c r="D21" s="123" t="s">
        <v>203</v>
      </c>
      <c r="E21" s="125" t="s">
        <v>95</v>
      </c>
      <c r="F21" s="126" t="s">
        <v>187</v>
      </c>
    </row>
    <row r="22" spans="1:6" s="2" customFormat="1" ht="25" x14ac:dyDescent="0.25">
      <c r="A22" s="116">
        <v>44888</v>
      </c>
      <c r="B22" s="123" t="s">
        <v>204</v>
      </c>
      <c r="C22" s="124" t="s">
        <v>97</v>
      </c>
      <c r="D22" s="123" t="s">
        <v>205</v>
      </c>
      <c r="E22" s="125" t="s">
        <v>95</v>
      </c>
      <c r="F22" s="126" t="s">
        <v>187</v>
      </c>
    </row>
    <row r="23" spans="1:6" s="2" customFormat="1" ht="25" x14ac:dyDescent="0.25">
      <c r="A23" s="116">
        <v>44896</v>
      </c>
      <c r="B23" s="123" t="s">
        <v>211</v>
      </c>
      <c r="C23" s="124" t="s">
        <v>97</v>
      </c>
      <c r="D23" s="123" t="s">
        <v>212</v>
      </c>
      <c r="E23" s="125" t="s">
        <v>95</v>
      </c>
      <c r="F23" s="126"/>
    </row>
    <row r="24" spans="1:6" s="2" customFormat="1" x14ac:dyDescent="0.25">
      <c r="A24" s="116"/>
      <c r="B24" s="123" t="s">
        <v>216</v>
      </c>
      <c r="C24" s="124" t="s">
        <v>96</v>
      </c>
      <c r="D24" s="123" t="s">
        <v>217</v>
      </c>
      <c r="E24" s="125">
        <v>135.94999999999999</v>
      </c>
      <c r="F24" s="126"/>
    </row>
    <row r="25" spans="1:6" s="2" customFormat="1" x14ac:dyDescent="0.25">
      <c r="A25" s="116">
        <v>44904</v>
      </c>
      <c r="B25" s="123" t="s">
        <v>213</v>
      </c>
      <c r="C25" s="124" t="s">
        <v>96</v>
      </c>
      <c r="D25" s="123" t="s">
        <v>214</v>
      </c>
      <c r="E25" s="125">
        <v>180</v>
      </c>
      <c r="F25" s="126" t="s">
        <v>215</v>
      </c>
    </row>
    <row r="26" spans="1:6" s="2" customFormat="1" ht="25" x14ac:dyDescent="0.25">
      <c r="A26" s="116">
        <v>44911</v>
      </c>
      <c r="B26" s="123" t="s">
        <v>218</v>
      </c>
      <c r="C26" s="124" t="s">
        <v>96</v>
      </c>
      <c r="D26" s="123" t="s">
        <v>219</v>
      </c>
      <c r="E26" s="125">
        <v>50</v>
      </c>
      <c r="F26" s="126"/>
    </row>
    <row r="27" spans="1:6" s="2" customFormat="1" x14ac:dyDescent="0.25">
      <c r="A27" s="116">
        <v>44912</v>
      </c>
      <c r="B27" s="123" t="s">
        <v>230</v>
      </c>
      <c r="C27" s="124" t="s">
        <v>96</v>
      </c>
      <c r="D27" s="123" t="s">
        <v>231</v>
      </c>
      <c r="E27" s="125" t="s">
        <v>95</v>
      </c>
      <c r="F27" s="126" t="s">
        <v>187</v>
      </c>
    </row>
    <row r="28" spans="1:6" s="2" customFormat="1" ht="25" x14ac:dyDescent="0.25">
      <c r="A28" s="116">
        <v>44958</v>
      </c>
      <c r="B28" s="123" t="s">
        <v>232</v>
      </c>
      <c r="C28" s="124" t="s">
        <v>96</v>
      </c>
      <c r="D28" s="123" t="s">
        <v>233</v>
      </c>
      <c r="E28" s="125" t="s">
        <v>95</v>
      </c>
      <c r="F28" s="126" t="s">
        <v>234</v>
      </c>
    </row>
    <row r="29" spans="1:6" s="2" customFormat="1" x14ac:dyDescent="0.25">
      <c r="A29" s="116">
        <v>44971</v>
      </c>
      <c r="B29" s="123" t="s">
        <v>238</v>
      </c>
      <c r="C29" s="124" t="s">
        <v>96</v>
      </c>
      <c r="D29" s="123" t="s">
        <v>239</v>
      </c>
      <c r="E29" s="125" t="s">
        <v>95</v>
      </c>
      <c r="F29" s="126" t="s">
        <v>187</v>
      </c>
    </row>
    <row r="30" spans="1:6" s="2" customFormat="1" x14ac:dyDescent="0.25">
      <c r="A30" s="116">
        <v>44978</v>
      </c>
      <c r="B30" s="123" t="s">
        <v>252</v>
      </c>
      <c r="C30" s="124" t="s">
        <v>96</v>
      </c>
      <c r="D30" s="123" t="s">
        <v>253</v>
      </c>
      <c r="E30" s="125" t="s">
        <v>95</v>
      </c>
      <c r="F30" s="126"/>
    </row>
    <row r="31" spans="1:6" s="2" customFormat="1" ht="25" x14ac:dyDescent="0.25">
      <c r="A31" s="135" t="s">
        <v>235</v>
      </c>
      <c r="B31" s="123" t="s">
        <v>236</v>
      </c>
      <c r="C31" s="124" t="s">
        <v>97</v>
      </c>
      <c r="D31" s="123" t="s">
        <v>237</v>
      </c>
      <c r="E31" s="125" t="s">
        <v>95</v>
      </c>
      <c r="F31" s="126"/>
    </row>
    <row r="32" spans="1:6" s="2" customFormat="1" x14ac:dyDescent="0.25">
      <c r="A32" s="116">
        <v>44977</v>
      </c>
      <c r="B32" s="123" t="s">
        <v>240</v>
      </c>
      <c r="C32" s="124" t="s">
        <v>97</v>
      </c>
      <c r="D32" s="123" t="s">
        <v>241</v>
      </c>
      <c r="E32" s="125" t="s">
        <v>95</v>
      </c>
      <c r="F32" s="126"/>
    </row>
    <row r="33" spans="1:6" s="2" customFormat="1" x14ac:dyDescent="0.25">
      <c r="A33" s="116">
        <v>44994</v>
      </c>
      <c r="B33" s="123" t="s">
        <v>242</v>
      </c>
      <c r="C33" s="124" t="s">
        <v>96</v>
      </c>
      <c r="D33" s="123" t="s">
        <v>243</v>
      </c>
      <c r="E33" s="125">
        <v>100</v>
      </c>
      <c r="F33" s="126" t="s">
        <v>187</v>
      </c>
    </row>
    <row r="34" spans="1:6" s="2" customFormat="1" x14ac:dyDescent="0.25">
      <c r="A34" s="116">
        <v>44996</v>
      </c>
      <c r="B34" s="123" t="s">
        <v>244</v>
      </c>
      <c r="C34" s="124" t="s">
        <v>96</v>
      </c>
      <c r="D34" s="123" t="s">
        <v>243</v>
      </c>
      <c r="E34" s="125">
        <v>40</v>
      </c>
      <c r="F34" s="126" t="s">
        <v>187</v>
      </c>
    </row>
    <row r="35" spans="1:6" s="2" customFormat="1" x14ac:dyDescent="0.25">
      <c r="A35" s="116">
        <v>44996</v>
      </c>
      <c r="B35" s="123" t="s">
        <v>245</v>
      </c>
      <c r="C35" s="124" t="s">
        <v>96</v>
      </c>
      <c r="D35" s="123" t="s">
        <v>243</v>
      </c>
      <c r="E35" s="125">
        <v>120</v>
      </c>
      <c r="F35" s="126" t="s">
        <v>187</v>
      </c>
    </row>
    <row r="36" spans="1:6" s="2" customFormat="1" ht="25" x14ac:dyDescent="0.25">
      <c r="A36" s="116">
        <v>44996</v>
      </c>
      <c r="B36" s="123" t="s">
        <v>246</v>
      </c>
      <c r="C36" s="124" t="s">
        <v>96</v>
      </c>
      <c r="D36" s="123" t="s">
        <v>243</v>
      </c>
      <c r="E36" s="125">
        <v>70</v>
      </c>
      <c r="F36" s="126" t="s">
        <v>187</v>
      </c>
    </row>
    <row r="37" spans="1:6" s="2" customFormat="1" ht="25" x14ac:dyDescent="0.25">
      <c r="A37" s="116">
        <v>45001</v>
      </c>
      <c r="B37" s="123" t="s">
        <v>288</v>
      </c>
      <c r="C37" s="124" t="s">
        <v>96</v>
      </c>
      <c r="D37" s="123" t="s">
        <v>289</v>
      </c>
      <c r="E37" s="125" t="s">
        <v>95</v>
      </c>
      <c r="F37" s="126" t="s">
        <v>290</v>
      </c>
    </row>
    <row r="38" spans="1:6" s="2" customFormat="1" x14ac:dyDescent="0.25">
      <c r="A38" s="116">
        <v>45016</v>
      </c>
      <c r="B38" s="123" t="s">
        <v>286</v>
      </c>
      <c r="C38" s="124" t="s">
        <v>96</v>
      </c>
      <c r="D38" s="123" t="s">
        <v>205</v>
      </c>
      <c r="E38" s="125" t="s">
        <v>95</v>
      </c>
      <c r="F38" s="126" t="s">
        <v>187</v>
      </c>
    </row>
    <row r="39" spans="1:6" s="2" customFormat="1" ht="25" x14ac:dyDescent="0.25">
      <c r="A39" s="116">
        <v>45019</v>
      </c>
      <c r="B39" s="123" t="s">
        <v>254</v>
      </c>
      <c r="C39" s="124" t="s">
        <v>96</v>
      </c>
      <c r="D39" s="123" t="s">
        <v>255</v>
      </c>
      <c r="E39" s="125" t="s">
        <v>95</v>
      </c>
      <c r="F39" s="126"/>
    </row>
    <row r="40" spans="1:6" s="2" customFormat="1" ht="25" x14ac:dyDescent="0.25">
      <c r="A40" s="116">
        <v>45049</v>
      </c>
      <c r="B40" s="123" t="s">
        <v>291</v>
      </c>
      <c r="C40" s="124" t="s">
        <v>96</v>
      </c>
      <c r="D40" s="123" t="s">
        <v>292</v>
      </c>
      <c r="E40" s="125" t="s">
        <v>95</v>
      </c>
      <c r="F40" s="126"/>
    </row>
    <row r="41" spans="1:6" s="2" customFormat="1" x14ac:dyDescent="0.25">
      <c r="A41" s="116">
        <v>45057</v>
      </c>
      <c r="B41" s="123" t="s">
        <v>287</v>
      </c>
      <c r="C41" s="124" t="s">
        <v>96</v>
      </c>
      <c r="D41" s="123" t="s">
        <v>205</v>
      </c>
      <c r="E41" s="125" t="s">
        <v>95</v>
      </c>
      <c r="F41" s="126" t="s">
        <v>187</v>
      </c>
    </row>
    <row r="42" spans="1:6" s="2" customFormat="1" ht="25" x14ac:dyDescent="0.25">
      <c r="A42" s="116">
        <v>45062</v>
      </c>
      <c r="B42" s="123" t="s">
        <v>281</v>
      </c>
      <c r="C42" s="124" t="s">
        <v>96</v>
      </c>
      <c r="D42" s="123" t="s">
        <v>282</v>
      </c>
      <c r="E42" s="125">
        <v>20</v>
      </c>
      <c r="F42" s="126"/>
    </row>
    <row r="43" spans="1:6" s="2" customFormat="1" ht="25" x14ac:dyDescent="0.25">
      <c r="A43" s="116">
        <v>45062</v>
      </c>
      <c r="B43" s="123" t="s">
        <v>283</v>
      </c>
      <c r="C43" s="124" t="s">
        <v>96</v>
      </c>
      <c r="D43" s="123" t="s">
        <v>282</v>
      </c>
      <c r="E43" s="125">
        <v>20</v>
      </c>
      <c r="F43" s="126"/>
    </row>
    <row r="44" spans="1:6" s="2" customFormat="1" x14ac:dyDescent="0.25">
      <c r="A44" s="116"/>
      <c r="B44" s="123"/>
      <c r="C44" s="124"/>
      <c r="D44" s="123"/>
      <c r="E44" s="125"/>
      <c r="F44" s="126"/>
    </row>
    <row r="45" spans="1:6" s="2" customFormat="1" x14ac:dyDescent="0.25">
      <c r="A45" s="116"/>
      <c r="B45" s="123"/>
      <c r="C45" s="124"/>
      <c r="D45" s="123"/>
      <c r="E45" s="125"/>
      <c r="F45" s="126"/>
    </row>
    <row r="46" spans="1:6" s="2" customFormat="1" x14ac:dyDescent="0.25">
      <c r="A46" s="116"/>
      <c r="B46" s="123"/>
      <c r="C46" s="124"/>
      <c r="D46" s="123"/>
      <c r="E46" s="125"/>
      <c r="F46" s="126"/>
    </row>
    <row r="47" spans="1:6" s="2" customFormat="1" x14ac:dyDescent="0.25">
      <c r="A47" s="116"/>
      <c r="B47" s="123"/>
      <c r="C47" s="124"/>
      <c r="D47" s="123"/>
      <c r="E47" s="125"/>
      <c r="F47" s="126"/>
    </row>
    <row r="48" spans="1:6" s="2" customFormat="1" x14ac:dyDescent="0.25">
      <c r="A48" s="116"/>
      <c r="B48" s="123"/>
      <c r="C48" s="124"/>
      <c r="D48" s="123"/>
      <c r="E48" s="125"/>
      <c r="F48" s="126"/>
    </row>
    <row r="49" spans="1:7" s="2" customFormat="1" x14ac:dyDescent="0.25">
      <c r="A49" s="116"/>
      <c r="B49" s="123"/>
      <c r="C49" s="124"/>
      <c r="D49" s="123"/>
      <c r="E49" s="125"/>
      <c r="F49" s="126"/>
    </row>
    <row r="50" spans="1:7" s="2" customFormat="1" x14ac:dyDescent="0.25">
      <c r="A50" s="116"/>
      <c r="B50" s="123"/>
      <c r="C50" s="124"/>
      <c r="D50" s="123"/>
      <c r="E50" s="125"/>
      <c r="F50" s="126"/>
    </row>
    <row r="51" spans="1:7" s="2" customFormat="1" hidden="1" x14ac:dyDescent="0.25">
      <c r="A51" s="96"/>
      <c r="B51" s="101"/>
      <c r="C51" s="103"/>
      <c r="D51" s="101"/>
      <c r="E51" s="104"/>
      <c r="F51" s="102"/>
    </row>
    <row r="52" spans="1:7" ht="34.5" customHeight="1" x14ac:dyDescent="0.25">
      <c r="A52" s="111" t="s">
        <v>162</v>
      </c>
      <c r="B52" s="112" t="s">
        <v>163</v>
      </c>
      <c r="C52" s="113">
        <f>C53+C54</f>
        <v>32</v>
      </c>
      <c r="D52" s="114" t="str">
        <f>IF(SUBTOTAL(3,C11:C51)=SUBTOTAL(103,C11:C51),'Summary and sign-off'!$A$48,'Summary and sign-off'!$A$49)</f>
        <v>Check - there are no hidden rows with data</v>
      </c>
      <c r="E52" s="150" t="str">
        <f>IF('Summary and sign-off'!F60='Summary and sign-off'!F54,'Summary and sign-off'!A52,'Summary and sign-off'!A50)</f>
        <v>Check - each entry provides sufficient information</v>
      </c>
      <c r="F52" s="150"/>
      <c r="G52" s="2"/>
    </row>
    <row r="53" spans="1:7" ht="25.5" customHeight="1" x14ac:dyDescent="0.35">
      <c r="A53" s="55"/>
      <c r="B53" s="56" t="s">
        <v>96</v>
      </c>
      <c r="C53" s="57">
        <f>COUNTIF(C11:C51,'Summary and sign-off'!A45)</f>
        <v>25</v>
      </c>
      <c r="D53" s="14"/>
      <c r="E53" s="15"/>
      <c r="F53" s="16"/>
    </row>
    <row r="54" spans="1:7" ht="25.5" customHeight="1" x14ac:dyDescent="0.35">
      <c r="A54" s="55"/>
      <c r="B54" s="56" t="s">
        <v>97</v>
      </c>
      <c r="C54" s="57">
        <f>COUNTIF(C11:C51,'Summary and sign-off'!A46)</f>
        <v>7</v>
      </c>
      <c r="D54" s="14"/>
      <c r="E54" s="15"/>
      <c r="F54" s="16"/>
    </row>
    <row r="55" spans="1:7" ht="13" x14ac:dyDescent="0.3">
      <c r="A55" s="17"/>
      <c r="B55" s="18"/>
      <c r="C55" s="17"/>
      <c r="D55" s="19"/>
      <c r="E55" s="19"/>
      <c r="F55" s="17"/>
    </row>
    <row r="56" spans="1:7" ht="13" x14ac:dyDescent="0.3">
      <c r="A56" s="18" t="s">
        <v>152</v>
      </c>
      <c r="B56" s="18"/>
      <c r="C56" s="18"/>
      <c r="D56" s="18"/>
      <c r="E56" s="18"/>
      <c r="F56" s="18"/>
    </row>
    <row r="57" spans="1:7" ht="12.65" customHeight="1" x14ac:dyDescent="0.25">
      <c r="A57" s="20" t="s">
        <v>131</v>
      </c>
      <c r="B57" s="17"/>
      <c r="C57" s="17"/>
      <c r="D57" s="17"/>
      <c r="E57" s="17"/>
    </row>
    <row r="58" spans="1:7" ht="13" x14ac:dyDescent="0.3">
      <c r="A58" s="20" t="s">
        <v>79</v>
      </c>
      <c r="B58" s="19"/>
      <c r="C58" s="17"/>
      <c r="D58" s="17"/>
      <c r="E58" s="17"/>
      <c r="F58" s="17"/>
    </row>
    <row r="59" spans="1:7" ht="13" x14ac:dyDescent="0.3">
      <c r="A59" s="20" t="s">
        <v>164</v>
      </c>
      <c r="B59" s="21"/>
      <c r="C59" s="21"/>
      <c r="D59" s="21"/>
      <c r="E59" s="21"/>
      <c r="F59" s="21"/>
    </row>
    <row r="60" spans="1:7" ht="12.75" customHeight="1" x14ac:dyDescent="0.25">
      <c r="A60" s="20" t="s">
        <v>165</v>
      </c>
      <c r="B60" s="17"/>
      <c r="C60" s="17"/>
      <c r="D60" s="17"/>
      <c r="E60" s="17"/>
      <c r="F60" s="17"/>
    </row>
    <row r="61" spans="1:7" ht="13" customHeight="1" x14ac:dyDescent="0.25">
      <c r="A61" s="20" t="s">
        <v>166</v>
      </c>
      <c r="B61" s="17"/>
      <c r="C61" s="17"/>
      <c r="D61" s="17"/>
      <c r="E61" s="17"/>
      <c r="F61" s="17"/>
    </row>
    <row r="62" spans="1:7" x14ac:dyDescent="0.25">
      <c r="A62" s="20" t="s">
        <v>167</v>
      </c>
      <c r="C62" s="17"/>
      <c r="D62" s="17"/>
      <c r="E62" s="17"/>
      <c r="F62" s="17"/>
    </row>
    <row r="63" spans="1:7" ht="12.75" customHeight="1" x14ac:dyDescent="0.25">
      <c r="A63" s="20" t="s">
        <v>146</v>
      </c>
      <c r="B63" s="20"/>
      <c r="C63" s="22"/>
      <c r="D63" s="22"/>
      <c r="E63" s="22"/>
      <c r="F63" s="22"/>
    </row>
    <row r="64" spans="1:7" ht="12.75" customHeight="1" x14ac:dyDescent="0.25">
      <c r="A64" s="20"/>
      <c r="B64" s="20"/>
      <c r="C64" s="22"/>
      <c r="D64" s="22"/>
      <c r="E64" s="22"/>
      <c r="F64" s="22"/>
    </row>
    <row r="65" spans="1:6" ht="12.75" hidden="1" customHeight="1" x14ac:dyDescent="0.25">
      <c r="A65" s="20"/>
      <c r="B65" s="20"/>
      <c r="C65" s="22"/>
      <c r="D65" s="22"/>
      <c r="E65" s="22"/>
      <c r="F65" s="22"/>
    </row>
    <row r="66" spans="1:6" x14ac:dyDescent="0.25"/>
    <row r="67" spans="1:6" x14ac:dyDescent="0.25"/>
    <row r="68" spans="1:6" ht="13" hidden="1" x14ac:dyDescent="0.3">
      <c r="A68" s="18"/>
      <c r="B68" s="18"/>
      <c r="C68" s="18"/>
      <c r="D68" s="18"/>
      <c r="E68" s="18"/>
      <c r="F68" s="18"/>
    </row>
    <row r="69" spans="1:6" ht="13" hidden="1" x14ac:dyDescent="0.3">
      <c r="A69" s="18"/>
      <c r="B69" s="18"/>
      <c r="C69" s="18"/>
      <c r="D69" s="18"/>
      <c r="E69" s="18"/>
      <c r="F69" s="18"/>
    </row>
    <row r="70" spans="1:6" ht="13" hidden="1" x14ac:dyDescent="0.3">
      <c r="A70" s="18"/>
      <c r="B70" s="18"/>
      <c r="C70" s="18"/>
      <c r="D70" s="18"/>
      <c r="E70" s="18"/>
      <c r="F70" s="18"/>
    </row>
    <row r="71" spans="1:6" ht="13" hidden="1" x14ac:dyDescent="0.3">
      <c r="A71" s="18"/>
      <c r="B71" s="18"/>
      <c r="C71" s="18"/>
      <c r="D71" s="18"/>
      <c r="E71" s="18"/>
      <c r="F71" s="18"/>
    </row>
    <row r="72" spans="1:6" ht="13" hidden="1" x14ac:dyDescent="0.3">
      <c r="A72" s="18"/>
      <c r="B72" s="18"/>
      <c r="C72" s="18"/>
      <c r="D72" s="18"/>
      <c r="E72" s="18"/>
      <c r="F72" s="18"/>
    </row>
    <row r="73" spans="1:6" x14ac:dyDescent="0.25"/>
    <row r="74" spans="1:6" x14ac:dyDescent="0.25"/>
  </sheetData>
  <sheetProtection formatCells="0" insertRows="0" deleteRows="0"/>
  <dataConsolidate/>
  <mergeCells count="10">
    <mergeCell ref="E52:F52"/>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50"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C11:C51</xm:sqref>
        </x14:dataValidation>
        <x14:dataValidation type="list" errorStyle="information" operator="greaterThan" allowBlank="1" showInputMessage="1" prompt="Provide specific $ value if possible" xr:uid="{00000000-0002-0000-0500-000003000000}">
          <x14:formula1>
            <xm:f>'Summary and sign-off'!$A$39:$A$44</xm:f>
          </x14:formula1>
          <xm:sqref>E11:E51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activity xmlns="4f9c820c-e7e2-444d-97ee-45f2b3485c1d">NA</Subactivity>
    <BusinessValue xmlns="4f9c820c-e7e2-444d-97ee-45f2b3485c1d">NA</BusinessValue>
    <PRADateDisposal xmlns="4f9c820c-e7e2-444d-97ee-45f2b3485c1d" xsi:nil="true"/>
    <lcf76f155ced4ddcb4097134ff3c332f xmlns="47e38dda-aca0-4371-b2d7-13afeeb71ead">
      <Terms xmlns="http://schemas.microsoft.com/office/infopath/2007/PartnerControls"/>
    </lcf76f155ced4ddcb4097134ff3c332f>
    <KeyWords xmlns="15ffb055-6eb4-45a1-bc20-bf2ac0d420da" xsi:nil="true"/>
    <SecurityClassification xmlns="15ffb055-6eb4-45a1-bc20-bf2ac0d420da" xsi:nil="true"/>
    <SFStatus xmlns="48612c75-673b-4803-b101-3792e6ea3511">Documents</SFStatus>
    <PRADate3 xmlns="4f9c820c-e7e2-444d-97ee-45f2b3485c1d" xsi:nil="true"/>
    <PRAText5 xmlns="4f9c820c-e7e2-444d-97ee-45f2b3485c1d" xsi:nil="true"/>
    <Level2 xmlns="c91a514c-9034-4fa3-897a-8352025b26ed" xsi:nil="true"/>
    <PersonName xmlns="48612c75-673b-4803-b101-3792e6ea3511">NA</PersonName>
    <Activity xmlns="4f9c820c-e7e2-444d-97ee-45f2b3485c1d">My MCH OneDrive</Activity>
    <TestColumn xmlns="48612c75-673b-4803-b101-3792e6ea3511" xsi:nil="true"/>
    <AggregationStatus xmlns="4f9c820c-e7e2-444d-97ee-45f2b3485c1d">Normal</AggregationStatus>
    <CategoryValue xmlns="4f9c820c-e7e2-444d-97ee-45f2b3485c1d">NA</CategoryValue>
    <PRADate2 xmlns="4f9c820c-e7e2-444d-97ee-45f2b3485c1d" xsi:nil="true"/>
    <Case xmlns="4f9c820c-e7e2-444d-97ee-45f2b3485c1d">NA</Case>
    <PRAText1 xmlns="4f9c820c-e7e2-444d-97ee-45f2b3485c1d" xsi:nil="true"/>
    <PRAText4 xmlns="4f9c820c-e7e2-444d-97ee-45f2b3485c1d" xsi:nil="true"/>
    <Level3 xmlns="c91a514c-9034-4fa3-897a-8352025b26ed" xsi:nil="true"/>
    <Team xmlns="c91a514c-9034-4fa3-897a-8352025b26ed">NA</Team>
    <SFLink xmlns="48612c75-673b-4803-b101-3792e6ea3511">NA</SFLink>
    <Project xmlns="4f9c820c-e7e2-444d-97ee-45f2b3485c1d">NA</Project>
    <TaxCatchAll xmlns="48612c75-673b-4803-b101-3792e6ea3511" xsi:nil="true"/>
    <SFID xmlns="48612c75-673b-4803-b101-3792e6ea3511">NA</SFID>
    <FunctionGroup xmlns="4f9c820c-e7e2-444d-97ee-45f2b3485c1d">NA</FunctionGroup>
    <Function xmlns="4f9c820c-e7e2-444d-97ee-45f2b3485c1d">Personal Files</Function>
    <RelatedPeople xmlns="4f9c820c-e7e2-444d-97ee-45f2b3485c1d">
      <UserInfo>
        <DisplayName/>
        <AccountId xsi:nil="true"/>
        <AccountType/>
      </UserInfo>
    </RelatedPeople>
    <AggregationNarrative xmlns="725c79e5-42ce-4aa0-ac78-b6418001f0d2" xsi:nil="true"/>
    <Channel xmlns="c91a514c-9034-4fa3-897a-8352025b26ed">NA</Channel>
    <PRAType xmlns="4f9c820c-e7e2-444d-97ee-45f2b3485c1d">Doc</PRAType>
    <PRADate1 xmlns="4f9c820c-e7e2-444d-97ee-45f2b3485c1d" xsi:nil="true"/>
    <DocumentType xmlns="4f9c820c-e7e2-444d-97ee-45f2b3485c1d" xsi:nil="true"/>
    <PRAText3 xmlns="4f9c820c-e7e2-444d-97ee-45f2b3485c1d" xsi:nil="true"/>
    <Year xmlns="c91a514c-9034-4fa3-897a-8352025b26ed">NA</Year>
    <Narrative xmlns="4f9c820c-e7e2-444d-97ee-45f2b3485c1d" xsi:nil="true"/>
    <CategoryName xmlns="4f9c820c-e7e2-444d-97ee-45f2b3485c1d">NA</CategoryName>
    <PRADateTrigger xmlns="4f9c820c-e7e2-444d-97ee-45f2b3485c1d" xsi:nil="true"/>
    <CurrentEmployee xmlns="47e38dda-aca0-4371-b2d7-13afeeb71ead">true</CurrentEmployee>
    <PRAText2 xmlns="4f9c820c-e7e2-444d-97ee-45f2b3485c1d" xsi:nil="true"/>
    <SharedWithUsers xmlns="48612c75-673b-4803-b101-3792e6ea3511">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908B0B44C622074BB409028816D99B88" ma:contentTypeVersion="85" ma:contentTypeDescription="Create a new document." ma:contentTypeScope="" ma:versionID="09f2826081376b95b1bcf3d27c901ca7">
  <xsd:schema xmlns:xsd="http://www.w3.org/2001/XMLSchema" xmlns:xs="http://www.w3.org/2001/XMLSchema" xmlns:p="http://schemas.microsoft.com/office/2006/metadata/properties" xmlns:ns2="4f9c820c-e7e2-444d-97ee-45f2b3485c1d" xmlns:ns3="15ffb055-6eb4-45a1-bc20-bf2ac0d420da" xmlns:ns4="725c79e5-42ce-4aa0-ac78-b6418001f0d2" xmlns:ns5="c91a514c-9034-4fa3-897a-8352025b26ed" xmlns:ns6="48612c75-673b-4803-b101-3792e6ea3511" xmlns:ns7="47e38dda-aca0-4371-b2d7-13afeeb71ead" targetNamespace="http://schemas.microsoft.com/office/2006/metadata/properties" ma:root="true" ma:fieldsID="df129c9b3e2d11e538d834fa91d2495b" ns2:_="" ns3:_="" ns4:_="" ns5:_="" ns6:_="" ns7:_="">
    <xsd:import namespace="4f9c820c-e7e2-444d-97ee-45f2b3485c1d"/>
    <xsd:import namespace="15ffb055-6eb4-45a1-bc20-bf2ac0d420da"/>
    <xsd:import namespace="725c79e5-42ce-4aa0-ac78-b6418001f0d2"/>
    <xsd:import namespace="c91a514c-9034-4fa3-897a-8352025b26ed"/>
    <xsd:import namespace="48612c75-673b-4803-b101-3792e6ea3511"/>
    <xsd:import namespace="47e38dda-aca0-4371-b2d7-13afeeb71ead"/>
    <xsd:element name="properties">
      <xsd:complexType>
        <xsd:sequence>
          <xsd:element name="documentManagement">
            <xsd:complexType>
              <xsd:all>
                <xsd:element ref="ns2:DocumentType" minOccurs="0"/>
                <xsd:element ref="ns3:KeyWords" minOccurs="0"/>
                <xsd:element ref="ns2:Narrative" minOccurs="0"/>
                <xsd:element ref="ns3:SecurityClassification" minOccurs="0"/>
                <xsd:element ref="ns2:Subactivity" minOccurs="0"/>
                <xsd:element ref="ns2:Case" minOccurs="0"/>
                <xsd:element ref="ns2:RelatedPeople" minOccurs="0"/>
                <xsd:element ref="ns2:CategoryName" minOccurs="0"/>
                <xsd:element ref="ns2:CategoryValue" minOccurs="0"/>
                <xsd:element ref="ns2:BusinessValue" minOccurs="0"/>
                <xsd:element ref="ns2:FunctionGroup" minOccurs="0"/>
                <xsd:element ref="ns2:Function" minOccurs="0"/>
                <xsd:element ref="ns2:PRAType" minOccurs="0"/>
                <xsd:element ref="ns2:PRADate1" minOccurs="0"/>
                <xsd:element ref="ns2:PRADate2" minOccurs="0"/>
                <xsd:element ref="ns2:PRADate3" minOccurs="0"/>
                <xsd:element ref="ns2:PRADateDisposal" minOccurs="0"/>
                <xsd:element ref="ns2:PRADateTrigger" minOccurs="0"/>
                <xsd:element ref="ns2:PRAText1" minOccurs="0"/>
                <xsd:element ref="ns2:PRAText2" minOccurs="0"/>
                <xsd:element ref="ns2:PRAText3" minOccurs="0"/>
                <xsd:element ref="ns2:PRAText4" minOccurs="0"/>
                <xsd:element ref="ns2:PRAText5" minOccurs="0"/>
                <xsd:element ref="ns2:AggregationStatus" minOccurs="0"/>
                <xsd:element ref="ns2:Project" minOccurs="0"/>
                <xsd:element ref="ns2:Activity" minOccurs="0"/>
                <xsd:element ref="ns4:AggregationNarrative" minOccurs="0"/>
                <xsd:element ref="ns5:Channel" minOccurs="0"/>
                <xsd:element ref="ns5:Team" minOccurs="0"/>
                <xsd:element ref="ns5:Level2" minOccurs="0"/>
                <xsd:element ref="ns5:Level3" minOccurs="0"/>
                <xsd:element ref="ns5:Year" minOccurs="0"/>
                <xsd:element ref="ns6:SFID" minOccurs="0"/>
                <xsd:element ref="ns7:MediaServiceMetadata" minOccurs="0"/>
                <xsd:element ref="ns7:MediaServiceFastMetadata" minOccurs="0"/>
                <xsd:element ref="ns6:SFLink" minOccurs="0"/>
                <xsd:element ref="ns6:TestColumn" minOccurs="0"/>
                <xsd:element ref="ns6:SFStatus" minOccurs="0"/>
                <xsd:element ref="ns7:MediaServiceAutoKeyPoints" minOccurs="0"/>
                <xsd:element ref="ns7:MediaServiceKeyPoints" minOccurs="0"/>
                <xsd:element ref="ns6:PersonName"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ServiceLocation" minOccurs="0"/>
                <xsd:element ref="ns6:SharedWithUsers" minOccurs="0"/>
                <xsd:element ref="ns6:SharedWithDetails" minOccurs="0"/>
                <xsd:element ref="ns7:MediaLengthInSeconds" minOccurs="0"/>
                <xsd:element ref="ns7:lcf76f155ced4ddcb4097134ff3c332f" minOccurs="0"/>
                <xsd:element ref="ns6:TaxCatchAll" minOccurs="0"/>
                <xsd:element ref="ns7:MediaServiceObjectDetectorVersions" minOccurs="0"/>
                <xsd:element ref="ns7:CurrentEmployee"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8" nillable="true" ma:displayName="Document Type" ma:format="Dropdown" ma:hidden="true" ma:internalName="DocumentTyp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0" nillable="true" ma:displayName="Narrative" ma:hidden="true" ma:internalName="Narrative" ma:readOnly="false">
      <xsd:simpleType>
        <xsd:restriction base="dms:Note"/>
      </xsd:simpleType>
    </xsd:element>
    <xsd:element name="Subactivity" ma:index="12" nillable="true" ma:displayName="Subactivity" ma:default="NA" ma:hidden="true" ma:internalName="Subactivity" ma:readOnly="false">
      <xsd:simpleType>
        <xsd:restriction base="dms:Text">
          <xsd:maxLength value="255"/>
        </xsd:restriction>
      </xsd:simpleType>
    </xsd:element>
    <xsd:element name="Case" ma:index="13" nillable="true" ma:displayName="Person" ma:default="NA" ma:internalName="Case">
      <xsd:simpleType>
        <xsd:restriction base="dms:Text">
          <xsd:maxLength value="255"/>
        </xsd:restriction>
      </xsd:simpleType>
    </xsd:element>
    <xsd:element name="RelatedPeople" ma:index="14"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5" nillable="true" ma:displayName="Category 1" ma:default="NA" ma:hidden="true" ma:internalName="CategoryName" ma:readOnly="false">
      <xsd:simpleType>
        <xsd:restriction base="dms:Text">
          <xsd:maxLength value="255"/>
        </xsd:restriction>
      </xsd:simpleType>
    </xsd:element>
    <xsd:element name="CategoryValue" ma:index="16" nillable="true" ma:displayName="Category 2" ma:default="NA" ma:hidden="true" ma:internalName="CategoryValue" ma:readOnly="false">
      <xsd:simpleType>
        <xsd:restriction base="dms:Text">
          <xsd:maxLength value="255"/>
        </xsd:restriction>
      </xsd:simpleType>
    </xsd:element>
    <xsd:element name="BusinessValue" ma:index="17" nillable="true" ma:displayName="Business Value" ma:default="NA" ma:internalName="BusinessValue" ma:readOnly="false">
      <xsd:simpleType>
        <xsd:restriction base="dms:Text">
          <xsd:maxLength value="255"/>
        </xsd:restriction>
      </xsd:simpleType>
    </xsd:element>
    <xsd:element name="FunctionGroup" ma:index="18" nillable="true" ma:displayName="Function Group" ma:default="NA" ma:hidden="true" ma:internalName="FunctionGroup" ma:readOnly="false">
      <xsd:simpleType>
        <xsd:restriction base="dms:Text">
          <xsd:maxLength value="255"/>
        </xsd:restriction>
      </xsd:simpleType>
    </xsd:element>
    <xsd:element name="Function" ma:index="19" nillable="true" ma:displayName="Function" ma:default="Personal Files" ma:hidden="true" ma:internalName="Function" ma:readOnly="false">
      <xsd:simpleType>
        <xsd:restriction base="dms:Text">
          <xsd:maxLength value="255"/>
        </xsd:restriction>
      </xsd:simpleType>
    </xsd:element>
    <xsd:element name="PRAType" ma:index="20" nillable="true" ma:displayName="PRA Type" ma:default="Doc" ma:hidden="true" ma:internalName="PRAType" ma:readOnly="false">
      <xsd:simpleType>
        <xsd:restriction base="dms:Text">
          <xsd:maxLength value="255"/>
        </xsd:restriction>
      </xsd:simpleType>
    </xsd:element>
    <xsd:element name="PRADate1" ma:index="21" nillable="true" ma:displayName="PRA Date 1" ma:format="DateOnly" ma:hidden="true" ma:internalName="PRADate1" ma:readOnly="false">
      <xsd:simpleType>
        <xsd:restriction base="dms:DateTime"/>
      </xsd:simpleType>
    </xsd:element>
    <xsd:element name="PRADate2" ma:index="22" nillable="true" ma:displayName="PRA Date 2" ma:format="DateOnly" ma:hidden="true" ma:internalName="PRADate2" ma:readOnly="false">
      <xsd:simpleType>
        <xsd:restriction base="dms:DateTime"/>
      </xsd:simpleType>
    </xsd:element>
    <xsd:element name="PRADate3" ma:index="23" nillable="true" ma:displayName="PRA Date 3" ma:format="DateOnly" ma:hidden="true" ma:internalName="PRADate3" ma:readOnly="false">
      <xsd:simpleType>
        <xsd:restriction base="dms:DateTime"/>
      </xsd:simpleType>
    </xsd:element>
    <xsd:element name="PRADateDisposal" ma:index="24" nillable="true" ma:displayName="PRA Date Disposal" ma:format="DateOnly" ma:hidden="true" ma:internalName="PRADateDisposal" ma:readOnly="false">
      <xsd:simpleType>
        <xsd:restriction base="dms:DateTime"/>
      </xsd:simpleType>
    </xsd:element>
    <xsd:element name="PRADateTrigger" ma:index="25" nillable="true" ma:displayName="PRA Date Trigger" ma:format="DateOnly" ma:hidden="true" ma:internalName="PRADateTrigger" ma:readOnly="false">
      <xsd:simpleType>
        <xsd:restriction base="dms:DateTime"/>
      </xsd:simpleType>
    </xsd:element>
    <xsd:element name="PRAText1" ma:index="26" nillable="true" ma:displayName="PRA Text 1" ma:hidden="true" ma:internalName="PRAText1" ma:readOnly="false">
      <xsd:simpleType>
        <xsd:restriction base="dms:Text">
          <xsd:maxLength value="255"/>
        </xsd:restriction>
      </xsd:simpleType>
    </xsd:element>
    <xsd:element name="PRAText2" ma:index="27" nillable="true" ma:displayName="PRA Text 2" ma:hidden="true" ma:internalName="PRAText2" ma:readOnly="false">
      <xsd:simpleType>
        <xsd:restriction base="dms:Text">
          <xsd:maxLength value="255"/>
        </xsd:restriction>
      </xsd:simpleType>
    </xsd:element>
    <xsd:element name="PRAText3" ma:index="28" nillable="true" ma:displayName="PRA Text 3" ma:hidden="true" ma:internalName="PRAText3" ma:readOnly="false">
      <xsd:simpleType>
        <xsd:restriction base="dms:Text">
          <xsd:maxLength value="255"/>
        </xsd:restriction>
      </xsd:simpleType>
    </xsd:element>
    <xsd:element name="PRAText4" ma:index="29" nillable="true" ma:displayName="PRA Text 4" ma:hidden="true" ma:internalName="PRAText4" ma:readOnly="false">
      <xsd:simpleType>
        <xsd:restriction base="dms:Text">
          <xsd:maxLength value="255"/>
        </xsd:restriction>
      </xsd:simpleType>
    </xsd:element>
    <xsd:element name="PRAText5" ma:index="30" nillable="true" ma:displayName="PRA Text 5" ma:hidden="true" ma:internalName="PRAText5" ma:readOnly="false">
      <xsd:simpleType>
        <xsd:restriction base="dms:Text">
          <xsd:maxLength value="255"/>
        </xsd:restriction>
      </xsd:simpleType>
    </xsd:element>
    <xsd:element name="AggregationStatus" ma:index="31" nillable="true" ma:displayName="Aggregation Status" ma:default="Normal" ma:format="Dropdown" ma:hidden="true" ma:internalName="AggregationStatus">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oject" ma:index="32" nillable="true" ma:displayName="Project" ma:default="NA" ma:hidden="true" ma:internalName="Project" ma:readOnly="false">
      <xsd:simpleType>
        <xsd:restriction base="dms:Text">
          <xsd:maxLength value="255"/>
        </xsd:restriction>
      </xsd:simpleType>
    </xsd:element>
    <xsd:element name="Activity" ma:index="33" nillable="true" ma:displayName="Activity" ma:default="My MCH OneDrive"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9" nillable="true" ma:displayName="Key Words" ma:hidden="true" ma:internalName="KeyWords" ma:readOnly="false">
      <xsd:simpleType>
        <xsd:restriction base="dms:Note"/>
      </xsd:simpleType>
    </xsd:element>
    <xsd:element name="SecurityClassification" ma:index="11" nillable="true" ma:displayName="Security Classification" ma:format="Dropdown" ma:hidden="true" ma:internalName="SecurityClassification">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4"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5" nillable="true" ma:displayName="Channel" ma:default="NA" ma:hidden="true" ma:internalName="Channel" ma:readOnly="false">
      <xsd:simpleType>
        <xsd:restriction base="dms:Text">
          <xsd:maxLength value="255"/>
        </xsd:restriction>
      </xsd:simpleType>
    </xsd:element>
    <xsd:element name="Team" ma:index="36" nillable="true" ma:displayName="Team" ma:default="NA" ma:hidden="true" ma:internalName="Team" ma:readOnly="false">
      <xsd:simpleType>
        <xsd:restriction base="dms:Text">
          <xsd:maxLength value="255"/>
        </xsd:restriction>
      </xsd:simpleType>
    </xsd:element>
    <xsd:element name="Level2" ma:index="37" nillable="true" ma:displayName="Level2" ma:hidden="true" ma:internalName="Level2" ma:readOnly="false">
      <xsd:simpleType>
        <xsd:restriction base="dms:Text">
          <xsd:maxLength value="255"/>
        </xsd:restriction>
      </xsd:simpleType>
    </xsd:element>
    <xsd:element name="Level3" ma:index="38" nillable="true" ma:displayName="Level3" ma:hidden="true" ma:internalName="Level3" ma:readOnly="false">
      <xsd:simpleType>
        <xsd:restriction base="dms:Text">
          <xsd:maxLength value="255"/>
        </xsd:restriction>
      </xsd:simpleType>
    </xsd:element>
    <xsd:element name="Year" ma:index="39"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612c75-673b-4803-b101-3792e6ea3511" elementFormDefault="qualified">
    <xsd:import namespace="http://schemas.microsoft.com/office/2006/documentManagement/types"/>
    <xsd:import namespace="http://schemas.microsoft.com/office/infopath/2007/PartnerControls"/>
    <xsd:element name="SFID" ma:index="40" nillable="true" ma:displayName="SFID" ma:default="NA" ma:hidden="true" ma:internalName="SFID" ma:readOnly="false">
      <xsd:simpleType>
        <xsd:restriction base="dms:Text">
          <xsd:maxLength value="255"/>
        </xsd:restriction>
      </xsd:simpleType>
    </xsd:element>
    <xsd:element name="SFLink" ma:index="43" nillable="true" ma:displayName="Link" ma:default="NA" ma:hidden="true" ma:internalName="SFLink" ma:readOnly="false">
      <xsd:simpleType>
        <xsd:restriction base="dms:Text">
          <xsd:maxLength value="255"/>
        </xsd:restriction>
      </xsd:simpleType>
    </xsd:element>
    <xsd:element name="TestColumn" ma:index="44" nillable="true" ma:displayName="TestColumn" ma:format="Dropdown" ma:internalName="TestColumn">
      <xsd:simpleType>
        <xsd:union memberTypes="dms:Text">
          <xsd:simpleType>
            <xsd:restriction base="dms:Choice">
              <xsd:enumeration value="Folder One"/>
              <xsd:enumeration value="Folder Two"/>
              <xsd:enumeration value="Folder Three"/>
            </xsd:restriction>
          </xsd:simpleType>
        </xsd:union>
      </xsd:simpleType>
    </xsd:element>
    <xsd:element name="SFStatus" ma:index="45" nillable="true" ma:displayName="Library" ma:default="Documents" ma:hidden="true" ma:internalName="SFStatus" ma:readOnly="false">
      <xsd:simpleType>
        <xsd:restriction base="dms:Text">
          <xsd:maxLength value="255"/>
        </xsd:restriction>
      </xsd:simpleType>
    </xsd:element>
    <xsd:element name="PersonName" ma:index="48" nillable="true" ma:displayName="Person Name" ma:default="NA" ma:hidden="true" ma:internalName="PersonName" ma:readOnly="false">
      <xsd:simpleType>
        <xsd:restriction base="dms:Text">
          <xsd:maxLength value="255"/>
        </xsd:restriction>
      </xsd:simpleType>
    </xsd:element>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element name="TaxCatchAll" ma:index="60" nillable="true" ma:displayName="Taxonomy Catch All Column" ma:hidden="true" ma:list="{cc8011af-c185-4466-a88f-828395643ca3}" ma:internalName="TaxCatchAll" ma:showField="CatchAllData" ma:web="48612c75-673b-4803-b101-3792e6ea35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e38dda-aca0-4371-b2d7-13afeeb71ead" elementFormDefault="qualified">
    <xsd:import namespace="http://schemas.microsoft.com/office/2006/documentManagement/types"/>
    <xsd:import namespace="http://schemas.microsoft.com/office/infopath/2007/PartnerControls"/>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AutoKeyPoints" ma:index="46" nillable="true" ma:displayName="MediaServiceAutoKeyPoints" ma:hidden="true" ma:internalName="MediaServiceAutoKeyPoints" ma:readOnly="true">
      <xsd:simpleType>
        <xsd:restriction base="dms:Note"/>
      </xsd:simpleType>
    </xsd:element>
    <xsd:element name="MediaServiceKeyPoints" ma:index="47" nillable="true" ma:displayName="KeyPoints" ma:internalName="MediaServiceKeyPoints" ma:readOnly="true">
      <xsd:simpleType>
        <xsd:restriction base="dms:Note">
          <xsd:maxLength value="255"/>
        </xsd:restriction>
      </xsd:simpleType>
    </xsd:element>
    <xsd:element name="MediaServiceAutoTags" ma:index="49" nillable="true" ma:displayName="Tags" ma:internalName="MediaServiceAutoTags" ma:readOnly="true">
      <xsd:simpleType>
        <xsd:restriction base="dms:Text"/>
      </xsd:simpleType>
    </xsd:element>
    <xsd:element name="MediaServiceGenerationTime" ma:index="50" nillable="true" ma:displayName="MediaServiceGenerationTime" ma:hidden="true" ma:internalName="MediaServiceGenerationTime" ma:readOnly="true">
      <xsd:simpleType>
        <xsd:restriction base="dms:Text"/>
      </xsd:simpleType>
    </xsd:element>
    <xsd:element name="MediaServiceEventHashCode" ma:index="51" nillable="true" ma:displayName="MediaServiceEventHashCode" ma:hidden="true" ma:internalName="MediaServiceEventHashCode" ma:readOnly="true">
      <xsd:simpleType>
        <xsd:restriction base="dms:Text"/>
      </xsd:simpleType>
    </xsd:element>
    <xsd:element name="MediaServiceOCR" ma:index="52" nillable="true" ma:displayName="Extracted Text" ma:internalName="MediaServiceOCR" ma:readOnly="true">
      <xsd:simpleType>
        <xsd:restriction base="dms:Note">
          <xsd:maxLength value="255"/>
        </xsd:restriction>
      </xsd:simpleType>
    </xsd:element>
    <xsd:element name="MediaServiceDateTaken" ma:index="53" nillable="true" ma:displayName="MediaServiceDateTaken" ma:hidden="true" ma:internalName="MediaServiceDateTaken" ma:readOnly="true">
      <xsd:simpleType>
        <xsd:restriction base="dms:Text"/>
      </xsd:simpleType>
    </xsd:element>
    <xsd:element name="MediaServiceLocation" ma:index="54" nillable="true" ma:displayName="Location" ma:internalName="MediaServiceLocation" ma:readOnly="true">
      <xsd:simpleType>
        <xsd:restriction base="dms:Text"/>
      </xsd:simpleType>
    </xsd:element>
    <xsd:element name="MediaLengthInSeconds" ma:index="57" nillable="true" ma:displayName="Length (seconds)" ma:internalName="MediaLengthInSeconds" ma:readOnly="true">
      <xsd:simpleType>
        <xsd:restriction base="dms:Unknown"/>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cb528963-fe5e-4dc5-9ab0-950158a890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1" nillable="true" ma:displayName="MediaServiceObjectDetectorVersions" ma:description="" ma:hidden="true" ma:indexed="true" ma:internalName="MediaServiceObjectDetectorVersions" ma:readOnly="true">
      <xsd:simpleType>
        <xsd:restriction base="dms:Text"/>
      </xsd:simpleType>
    </xsd:element>
    <xsd:element name="CurrentEmployee" ma:index="62" nillable="true" ma:displayName="Current Employee" ma:default="1" ma:format="Dropdown" ma:internalName="CurrentEmployee">
      <xsd:simpleType>
        <xsd:restriction base="dms:Boolean"/>
      </xsd:simpleType>
    </xsd:element>
    <xsd:element name="MediaServiceSearchProperties" ma:index="6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12165527-d881-4234-97f9-ee139a3f0c31"/>
    <ds:schemaRef ds:uri="http://schemas.openxmlformats.org/package/2006/metadata/core-properties"/>
    <ds:schemaRef ds:uri="http://www.w3.org/XML/1998/namespace"/>
    <ds:schemaRef ds:uri="http://purl.org/dc/terms/"/>
    <ds:schemaRef ds:uri="4f9c820c-e7e2-444d-97ee-45f2b3485c1d"/>
    <ds:schemaRef ds:uri="47e38dda-aca0-4371-b2d7-13afeeb71ead"/>
    <ds:schemaRef ds:uri="15ffb055-6eb4-45a1-bc20-bf2ac0d420da"/>
    <ds:schemaRef ds:uri="48612c75-673b-4803-b101-3792e6ea3511"/>
    <ds:schemaRef ds:uri="c91a514c-9034-4fa3-897a-8352025b26ed"/>
    <ds:schemaRef ds:uri="725c79e5-42ce-4aa0-ac78-b6418001f0d2"/>
  </ds:schemaRefs>
</ds:datastoreItem>
</file>

<file path=customXml/itemProps3.xml><?xml version="1.0" encoding="utf-8"?>
<ds:datastoreItem xmlns:ds="http://schemas.openxmlformats.org/officeDocument/2006/customXml" ds:itemID="{2FAF3C78-CEAD-481F-9D91-0846E0F715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c820c-e7e2-444d-97ee-45f2b3485c1d"/>
    <ds:schemaRef ds:uri="15ffb055-6eb4-45a1-bc20-bf2ac0d420da"/>
    <ds:schemaRef ds:uri="725c79e5-42ce-4aa0-ac78-b6418001f0d2"/>
    <ds:schemaRef ds:uri="c91a514c-9034-4fa3-897a-8352025b26ed"/>
    <ds:schemaRef ds:uri="48612c75-673b-4803-b101-3792e6ea3511"/>
    <ds:schemaRef ds:uri="47e38dda-aca0-4371-b2d7-13afeeb71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cp:revision/>
  <cp:lastPrinted>2023-06-27T21:43:23Z</cp:lastPrinted>
  <dcterms:created xsi:type="dcterms:W3CDTF">2010-10-17T20:59:02Z</dcterms:created>
  <dcterms:modified xsi:type="dcterms:W3CDTF">2023-07-31T02:39:09Z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